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tana\業務\【田中】千葉県白子町\千葉県白子町（簡便法）\千葉県白子町（簡便法）\02 作成データ\09 附属明細\R6一般会計等\"/>
    </mc:Choice>
  </mc:AlternateContent>
  <xr:revisionPtr revIDLastSave="0" documentId="13_ncr:1_{7FF3803A-C84E-41B5-850F-FBAC8F697E9A}" xr6:coauthVersionLast="47" xr6:coauthVersionMax="47" xr10:uidLastSave="{00000000-0000-0000-0000-000000000000}"/>
  <bookViews>
    <workbookView xWindow="12576" yWindow="-15396" windowWidth="16320" windowHeight="12336" firstSheet="2" activeTab="3" xr2:uid="{00000000-000D-0000-FFFF-FFFF00000000}"/>
  </bookViews>
  <sheets>
    <sheet name="有形固定資産の明細" sheetId="15" r:id="rId1"/>
    <sheet name="有形固定資産に係る行政目的別の明細" sheetId="16" r:id="rId2"/>
    <sheet name="投資及び出資金の明細" sheetId="1" r:id="rId3"/>
    <sheet name="基金の明細" sheetId="2" r:id="rId4"/>
    <sheet name="貸付金の明細" sheetId="3" r:id="rId5"/>
    <sheet name="長期延滞債権の明細" sheetId="4" r:id="rId6"/>
    <sheet name="未収金の明細" sheetId="5" r:id="rId7"/>
    <sheet name="地方債等（借入先別）の明細" sheetId="6" r:id="rId8"/>
    <sheet name="地方債等（利率別）の明細" sheetId="7" r:id="rId9"/>
    <sheet name="地方債等（返済期間別）の明細" sheetId="8" r:id="rId10"/>
    <sheet name="特定の契約条項が付された地方債等の概要" sheetId="9" r:id="rId11"/>
    <sheet name="引当金の明細" sheetId="10" r:id="rId12"/>
    <sheet name="補助金等の明細" sheetId="11" r:id="rId13"/>
    <sheet name="財源の明細" sheetId="12" r:id="rId14"/>
    <sheet name="財源情報の明細" sheetId="14" r:id="rId15"/>
    <sheet name="資金の明細" sheetId="13" r:id="rId16"/>
  </sheets>
  <definedNames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2" l="1"/>
  <c r="H11" i="5"/>
  <c r="H12" i="5"/>
  <c r="H13" i="5"/>
  <c r="H14" i="5"/>
  <c r="H15" i="5"/>
  <c r="H16" i="5"/>
  <c r="H17" i="5"/>
  <c r="H10" i="5"/>
  <c r="C16" i="4"/>
  <c r="H11" i="4"/>
  <c r="H12" i="4"/>
  <c r="H13" i="4"/>
  <c r="H14" i="4"/>
  <c r="H10" i="4"/>
  <c r="E20" i="12" l="1"/>
  <c r="E19" i="12"/>
  <c r="H10" i="8" l="1"/>
  <c r="H11" i="8" s="1"/>
  <c r="E14" i="12" l="1"/>
  <c r="D15" i="11"/>
  <c r="D7" i="10" l="1"/>
  <c r="H6" i="8"/>
  <c r="B6" i="8"/>
  <c r="L11" i="7"/>
  <c r="K11" i="7"/>
  <c r="K6" i="7"/>
  <c r="F11" i="7"/>
  <c r="C11" i="7"/>
  <c r="D11" i="7"/>
  <c r="E11" i="7"/>
  <c r="B11" i="7"/>
  <c r="A6" i="7"/>
  <c r="G19" i="6"/>
  <c r="B15" i="2" l="1"/>
  <c r="I7" i="16" l="1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6" i="16"/>
  <c r="G23" i="15"/>
  <c r="D23" i="15"/>
  <c r="B23" i="15"/>
  <c r="C22" i="15"/>
  <c r="C21" i="15"/>
  <c r="D16" i="15"/>
  <c r="E16" i="15"/>
  <c r="F16" i="15"/>
  <c r="G16" i="15"/>
  <c r="B16" i="15"/>
  <c r="D6" i="15"/>
  <c r="E6" i="15"/>
  <c r="E23" i="15" s="1"/>
  <c r="F6" i="15"/>
  <c r="G6" i="15"/>
  <c r="B6" i="15"/>
  <c r="F23" i="15" l="1"/>
  <c r="D10" i="15"/>
  <c r="C8" i="15"/>
  <c r="C9" i="15"/>
  <c r="C11" i="15"/>
  <c r="C12" i="15"/>
  <c r="C13" i="15"/>
  <c r="C14" i="15"/>
  <c r="C15" i="15"/>
  <c r="C17" i="15"/>
  <c r="C18" i="15"/>
  <c r="C19" i="15"/>
  <c r="C20" i="15"/>
  <c r="C16" i="15" s="1"/>
  <c r="C7" i="15"/>
  <c r="C6" i="15" l="1"/>
  <c r="C23" i="15" s="1"/>
  <c r="H9" i="15" l="1"/>
  <c r="H7" i="15"/>
  <c r="H8" i="15"/>
  <c r="H10" i="15"/>
  <c r="H11" i="15"/>
  <c r="H12" i="15"/>
  <c r="H13" i="15"/>
  <c r="H14" i="15"/>
  <c r="H15" i="15"/>
  <c r="H17" i="15"/>
  <c r="H18" i="15"/>
  <c r="H19" i="15"/>
  <c r="H20" i="15"/>
  <c r="H21" i="15"/>
  <c r="H22" i="15"/>
  <c r="H23" i="15"/>
  <c r="H6" i="15"/>
  <c r="H16" i="15" l="1"/>
  <c r="B6" i="16" l="1"/>
  <c r="H16" i="16"/>
  <c r="G16" i="16"/>
  <c r="F16" i="16"/>
  <c r="E16" i="16"/>
  <c r="D16" i="16"/>
  <c r="C16" i="16"/>
  <c r="B16" i="16"/>
  <c r="H6" i="16"/>
  <c r="G6" i="16"/>
  <c r="F6" i="16"/>
  <c r="E6" i="16"/>
  <c r="D6" i="16"/>
  <c r="C6" i="16"/>
  <c r="C23" i="16" l="1"/>
  <c r="B23" i="16"/>
  <c r="D23" i="16"/>
  <c r="E23" i="16"/>
  <c r="F23" i="16"/>
  <c r="G23" i="16"/>
  <c r="H23" i="16"/>
  <c r="D8" i="14"/>
  <c r="C8" i="14"/>
  <c r="E10" i="14"/>
  <c r="E9" i="14"/>
  <c r="E8" i="14" l="1"/>
  <c r="F8" i="14" s="1"/>
  <c r="K24" i="1"/>
  <c r="G24" i="1"/>
  <c r="E24" i="1"/>
  <c r="K23" i="1"/>
  <c r="G23" i="1"/>
  <c r="E23" i="1"/>
  <c r="H23" i="1" s="1"/>
  <c r="I23" i="1" s="1"/>
  <c r="J23" i="1" s="1"/>
  <c r="K22" i="1"/>
  <c r="G22" i="1"/>
  <c r="H22" i="1" s="1"/>
  <c r="I22" i="1" s="1"/>
  <c r="J22" i="1" s="1"/>
  <c r="E22" i="1"/>
  <c r="K21" i="1"/>
  <c r="G21" i="1"/>
  <c r="E21" i="1"/>
  <c r="H21" i="1" s="1"/>
  <c r="I21" i="1" s="1"/>
  <c r="J21" i="1" s="1"/>
  <c r="H24" i="1" l="1"/>
  <c r="I24" i="1" s="1"/>
  <c r="J24" i="1" s="1"/>
  <c r="A3" i="16"/>
  <c r="A3" i="1"/>
  <c r="A3" i="2"/>
  <c r="A3" i="3"/>
  <c r="A3" i="4"/>
  <c r="A3" i="5"/>
  <c r="A3" i="6"/>
  <c r="A3" i="7"/>
  <c r="A3" i="8"/>
  <c r="A3" i="9"/>
  <c r="A3" i="10"/>
  <c r="A3" i="11"/>
  <c r="A3" i="12"/>
  <c r="A3" i="14"/>
  <c r="A3" i="13"/>
  <c r="A2" i="16"/>
  <c r="A2" i="1"/>
  <c r="A2" i="2"/>
  <c r="A2" i="3"/>
  <c r="A2" i="4"/>
  <c r="A2" i="5"/>
  <c r="A2" i="6"/>
  <c r="A2" i="7"/>
  <c r="A2" i="8"/>
  <c r="A2" i="9"/>
  <c r="A2" i="10"/>
  <c r="A2" i="11"/>
  <c r="A2" i="12"/>
  <c r="A2" i="14"/>
  <c r="A2" i="13"/>
  <c r="H7" i="1"/>
  <c r="G12" i="1"/>
  <c r="K18" i="1"/>
  <c r="K19" i="1"/>
  <c r="K20" i="1"/>
  <c r="K25" i="1"/>
  <c r="K26" i="1"/>
  <c r="K27" i="1"/>
  <c r="K28" i="1"/>
  <c r="K29" i="1"/>
  <c r="K30" i="1"/>
  <c r="K17" i="1"/>
  <c r="G18" i="1"/>
  <c r="G19" i="1"/>
  <c r="G20" i="1"/>
  <c r="G25" i="1"/>
  <c r="G26" i="1"/>
  <c r="G27" i="1"/>
  <c r="G28" i="1"/>
  <c r="G29" i="1"/>
  <c r="G30" i="1"/>
  <c r="G17" i="1"/>
  <c r="C31" i="1"/>
  <c r="D31" i="1"/>
  <c r="F31" i="1"/>
  <c r="B31" i="1"/>
  <c r="E18" i="1"/>
  <c r="E19" i="1"/>
  <c r="E20" i="1"/>
  <c r="E25" i="1"/>
  <c r="E26" i="1"/>
  <c r="E27" i="1"/>
  <c r="H27" i="1" s="1"/>
  <c r="I27" i="1" s="1"/>
  <c r="J27" i="1" s="1"/>
  <c r="E28" i="1"/>
  <c r="H28" i="1" s="1"/>
  <c r="I28" i="1" s="1"/>
  <c r="J28" i="1" s="1"/>
  <c r="E29" i="1"/>
  <c r="E30" i="1"/>
  <c r="E17" i="1"/>
  <c r="J12" i="1"/>
  <c r="E12" i="1"/>
  <c r="C13" i="1"/>
  <c r="D13" i="1"/>
  <c r="F13" i="1"/>
  <c r="B13" i="1"/>
  <c r="C8" i="1"/>
  <c r="E8" i="1"/>
  <c r="B8" i="1"/>
  <c r="F7" i="3"/>
  <c r="F8" i="3" s="1"/>
  <c r="E15" i="2"/>
  <c r="D15" i="2"/>
  <c r="C15" i="2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6" i="2"/>
  <c r="G6" i="2" s="1"/>
  <c r="C8" i="3"/>
  <c r="D8" i="3"/>
  <c r="E8" i="3"/>
  <c r="B8" i="3"/>
  <c r="B16" i="4"/>
  <c r="C8" i="4"/>
  <c r="B8" i="4"/>
  <c r="C18" i="5"/>
  <c r="B18" i="5"/>
  <c r="C8" i="5"/>
  <c r="B8" i="5"/>
  <c r="E24" i="12"/>
  <c r="E18" i="12"/>
  <c r="E21" i="12" s="1"/>
  <c r="B17" i="4" l="1"/>
  <c r="C17" i="4"/>
  <c r="C19" i="5"/>
  <c r="B19" i="5"/>
  <c r="F15" i="2"/>
  <c r="H20" i="1"/>
  <c r="H19" i="1"/>
  <c r="I19" i="1" s="1"/>
  <c r="J19" i="1" s="1"/>
  <c r="H29" i="1"/>
  <c r="I29" i="1" s="1"/>
  <c r="J29" i="1" s="1"/>
  <c r="H26" i="1"/>
  <c r="I26" i="1" s="1"/>
  <c r="J26" i="1" s="1"/>
  <c r="H25" i="1"/>
  <c r="I25" i="1" s="1"/>
  <c r="J25" i="1" s="1"/>
  <c r="H30" i="1"/>
  <c r="I30" i="1" s="1"/>
  <c r="J30" i="1" s="1"/>
  <c r="H18" i="1"/>
  <c r="I18" i="1" s="1"/>
  <c r="J18" i="1" s="1"/>
  <c r="I20" i="1"/>
  <c r="J20" i="1" s="1"/>
  <c r="E31" i="1"/>
  <c r="H17" i="1"/>
  <c r="I17" i="1" s="1"/>
  <c r="H12" i="1"/>
  <c r="I12" i="1" s="1"/>
  <c r="K31" i="1"/>
  <c r="J13" i="1"/>
  <c r="E13" i="1"/>
  <c r="F8" i="1"/>
  <c r="G7" i="1"/>
  <c r="G8" i="1" s="1"/>
  <c r="D8" i="1"/>
  <c r="G15" i="2"/>
  <c r="B10" i="6"/>
  <c r="B19" i="6" s="1"/>
  <c r="I19" i="6"/>
  <c r="J19" i="6"/>
  <c r="K19" i="6"/>
  <c r="F10" i="10"/>
  <c r="F11" i="10"/>
  <c r="C12" i="10"/>
  <c r="D12" i="10"/>
  <c r="E12" i="10"/>
  <c r="B12" i="10"/>
  <c r="D9" i="11"/>
  <c r="D16" i="11" s="1"/>
  <c r="F12" i="14"/>
  <c r="B12" i="14"/>
  <c r="B9" i="13"/>
  <c r="H31" i="1" l="1"/>
  <c r="H8" i="1"/>
  <c r="H13" i="1"/>
  <c r="I13" i="1"/>
  <c r="H19" i="6"/>
  <c r="F12" i="10"/>
  <c r="J17" i="1" l="1"/>
  <c r="J31" i="1" s="1"/>
  <c r="I31" i="1"/>
</calcChain>
</file>

<file path=xl/sharedStrings.xml><?xml version="1.0" encoding="utf-8"?>
<sst xmlns="http://schemas.openxmlformats.org/spreadsheetml/2006/main" count="328" uniqueCount="220">
  <si>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</si>
  <si>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</si>
  <si>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</si>
  <si>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</si>
  <si>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</si>
  <si>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</si>
  <si>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</si>
  <si>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</si>
  <si>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</si>
  <si>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</si>
  <si>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</si>
  <si>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</si>
  <si>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</si>
  <si>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</si>
  <si>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</si>
  <si>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</si>
  <si>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</si>
  <si>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</si>
  <si>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</si>
  <si>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</si>
  <si>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</si>
  <si>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</si>
  <si>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</si>
  <si>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</si>
  <si>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</si>
  <si>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</si>
  <si>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</si>
  <si>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</si>
  <si>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</si>
  <si>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</si>
  <si>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</si>
  <si>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</si>
  <si>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</si>
  <si>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</si>
  <si>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</si>
  <si>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</si>
  <si>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</si>
  <si>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</si>
  <si>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</si>
  <si>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</si>
  <si>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</si>
  <si>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</si>
  <si>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</si>
  <si>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</si>
  <si>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</si>
  <si>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</si>
  <si>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</si>
  <si>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</si>
  <si>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</si>
  <si>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</si>
  <si>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</si>
  <si>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</si>
  <si>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</si>
  <si>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</si>
  <si>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</si>
  <si>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</si>
  <si>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</si>
  <si>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</si>
  <si>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</si>
  <si>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</si>
  <si>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</si>
  <si>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</si>
  <si>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</si>
  <si>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</si>
  <si>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</si>
  <si>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</si>
  <si>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</si>
  <si>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</si>
  <si>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</si>
  <si>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</si>
  <si>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</si>
  <si>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</si>
  <si>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</si>
  <si>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</si>
  <si>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</si>
  <si>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</si>
  <si>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</si>
  <si>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</si>
  <si>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</si>
  <si>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</si>
  <si>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</si>
  <si>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</si>
  <si>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</si>
  <si>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</si>
  <si>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</si>
  <si>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</si>
  <si>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</si>
  <si>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</si>
  <si>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</si>
  <si>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</si>
  <si>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</si>
  <si>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</si>
  <si>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</si>
  <si>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</si>
  <si>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</si>
  <si>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</si>
  <si>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</si>
  <si>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</si>
  <si>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</si>
  <si>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</si>
  <si>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</si>
  <si>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</si>
  <si>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</si>
  <si>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</si>
  <si>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</si>
  <si>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</si>
  <si>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</si>
  <si>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</si>
  <si>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</si>
  <si>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</si>
  <si>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</si>
  <si>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</si>
  <si>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貸付金・基金等の増加</t>
  </si>
  <si>
    <t>有形固定資産等の増加</t>
  </si>
  <si>
    <t>純行政コスト</t>
  </si>
  <si>
    <t>地方債等</t>
  </si>
  <si>
    <t>内訳</t>
  </si>
  <si>
    <t>財源情報の明細</t>
    <rPh sb="2" eb="4">
      <t>ジョウホウ</t>
    </rPh>
    <phoneticPr fontId="5"/>
  </si>
  <si>
    <t>(単位：円)</t>
  </si>
  <si>
    <t>現金</t>
    <rPh sb="0" eb="2">
      <t>ゲンキン</t>
    </rPh>
    <phoneticPr fontId="4"/>
  </si>
  <si>
    <t>要求払預金
（普通預金等）</t>
    <rPh sb="0" eb="2">
      <t>ヨウキュウ</t>
    </rPh>
    <rPh sb="2" eb="3">
      <t>ハラ</t>
    </rPh>
    <rPh sb="3" eb="5">
      <t>ヨキン</t>
    </rPh>
    <rPh sb="7" eb="9">
      <t>フツウ</t>
    </rPh>
    <rPh sb="9" eb="12">
      <t>ヨキントウ</t>
    </rPh>
    <phoneticPr fontId="4"/>
  </si>
  <si>
    <t>短期投資
（現金同等物）</t>
    <rPh sb="0" eb="2">
      <t>タンキ</t>
    </rPh>
    <rPh sb="2" eb="4">
      <t>トウシ</t>
    </rPh>
    <rPh sb="6" eb="8">
      <t>ゲンキン</t>
    </rPh>
    <rPh sb="8" eb="10">
      <t>ドウトウ</t>
    </rPh>
    <rPh sb="10" eb="11">
      <t>ブツ</t>
    </rPh>
    <phoneticPr fontId="4"/>
  </si>
  <si>
    <t>国庫支出金</t>
    <rPh sb="0" eb="2">
      <t>コッコ</t>
    </rPh>
    <rPh sb="2" eb="5">
      <t>シシュツキン</t>
    </rPh>
    <phoneticPr fontId="5"/>
  </si>
  <si>
    <t>地方譲与税</t>
  </si>
  <si>
    <t>臨時的
補助金</t>
    <rPh sb="0" eb="2">
      <t>リンジ</t>
    </rPh>
    <phoneticPr fontId="5"/>
  </si>
  <si>
    <t>県支出金</t>
    <rPh sb="0" eb="1">
      <t>ケン</t>
    </rPh>
    <rPh sb="1" eb="3">
      <t>シシュツ</t>
    </rPh>
    <rPh sb="3" eb="4">
      <t>キン</t>
    </rPh>
    <phoneticPr fontId="5"/>
  </si>
  <si>
    <t>その他</t>
    <rPh sb="2" eb="3">
      <t>タ</t>
    </rPh>
    <phoneticPr fontId="5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</si>
  <si>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5"/>
  </si>
  <si>
    <t>退職手当引当金</t>
  </si>
  <si>
    <t>賞与等引当金</t>
  </si>
  <si>
    <t>損失補償等引当金</t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</si>
  <si>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5"/>
  </si>
  <si>
    <t>-</t>
    <phoneticPr fontId="5"/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</si>
  <si>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</si>
  <si>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</si>
  <si>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</si>
  <si>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</si>
  <si>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</si>
  <si>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</si>
  <si>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</si>
  <si>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</si>
  <si>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</si>
  <si>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</si>
  <si>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</si>
  <si>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</si>
  <si>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</si>
  <si>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</si>
  <si>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</si>
  <si>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</si>
  <si>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</si>
  <si>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</si>
  <si>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（単位：円）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</si>
  <si>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</si>
  <si>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</si>
  <si>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</si>
  <si>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</si>
  <si>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</si>
  <si>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</si>
  <si>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</si>
  <si>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</si>
  <si>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</si>
  <si>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自治体名：白子町</t>
    <rPh sb="5" eb="8">
      <t>シラコマチ</t>
    </rPh>
    <phoneticPr fontId="5"/>
  </si>
  <si>
    <t>株式会社ベイエフエム</t>
    <rPh sb="0" eb="4">
      <t>カブシキガイシャ</t>
    </rPh>
    <phoneticPr fontId="8"/>
  </si>
  <si>
    <t>九十九里地域水道企業</t>
  </si>
  <si>
    <t>千葉県信用保証協会</t>
    <rPh sb="7" eb="9">
      <t>キョウカイ</t>
    </rPh>
    <phoneticPr fontId="8"/>
  </si>
  <si>
    <t>千葉県畜産協会</t>
    <rPh sb="6" eb="7">
      <t>カイ</t>
    </rPh>
    <phoneticPr fontId="8"/>
  </si>
  <si>
    <t>千葉県地域ぐるみ福祉振興基金</t>
    <rPh sb="13" eb="14">
      <t>キン</t>
    </rPh>
    <phoneticPr fontId="8"/>
  </si>
  <si>
    <t>千葉県暴力団追放県民会議</t>
    <rPh sb="10" eb="12">
      <t>カイギ</t>
    </rPh>
    <phoneticPr fontId="8"/>
  </si>
  <si>
    <t>千葉県農業信用基金協会</t>
    <rPh sb="10" eb="11">
      <t>カイ</t>
    </rPh>
    <phoneticPr fontId="8"/>
  </si>
  <si>
    <t>千葉へルス財団</t>
    <rPh sb="6" eb="7">
      <t>ダン</t>
    </rPh>
    <phoneticPr fontId="8"/>
  </si>
  <si>
    <t>外房漁業振興基金</t>
    <rPh sb="7" eb="8">
      <t>キン</t>
    </rPh>
    <phoneticPr fontId="8"/>
  </si>
  <si>
    <t>千葉県建設技術センター</t>
  </si>
  <si>
    <t>千葉県動物保護管理協会</t>
    <rPh sb="10" eb="11">
      <t>カイ</t>
    </rPh>
    <phoneticPr fontId="8"/>
  </si>
  <si>
    <t>千葉県下水道公社</t>
    <rPh sb="7" eb="8">
      <t>シャ</t>
    </rPh>
    <phoneticPr fontId="8"/>
  </si>
  <si>
    <t>千葉県教育振興財団</t>
    <rPh sb="8" eb="9">
      <t>ダン</t>
    </rPh>
    <phoneticPr fontId="8"/>
  </si>
  <si>
    <t>ちば国際コンベンションビューロー</t>
  </si>
  <si>
    <t>千葉園芸プラスチック加工株式会社</t>
    <rPh sb="12" eb="16">
      <t>カブシキガイシャ</t>
    </rPh>
    <phoneticPr fontId="8"/>
  </si>
  <si>
    <t>地方公営企業等金融機構</t>
    <rPh sb="9" eb="11">
      <t>キコウ</t>
    </rPh>
    <phoneticPr fontId="8"/>
  </si>
  <si>
    <t>財政調整基金</t>
    <rPh sb="0" eb="6">
      <t>ザイセイチョウセイキキン</t>
    </rPh>
    <phoneticPr fontId="4"/>
  </si>
  <si>
    <t>土地開発基金</t>
    <rPh sb="0" eb="2">
      <t>トチ</t>
    </rPh>
    <rPh sb="2" eb="4">
      <t>カイハツ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</si>
  <si>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</si>
  <si>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地域振興基金</t>
    <rPh sb="0" eb="2">
      <t>チイキ</t>
    </rPh>
    <rPh sb="2" eb="4">
      <t>シンコウ</t>
    </rPh>
    <rPh sb="4" eb="6">
      <t>キキン</t>
    </rPh>
    <phoneticPr fontId="4"/>
  </si>
  <si>
    <t>地域福祉基金</t>
    <rPh sb="0" eb="2">
      <t>チイキ</t>
    </rPh>
    <rPh sb="2" eb="4">
      <t>フクシ</t>
    </rPh>
    <rPh sb="4" eb="6">
      <t>キキン</t>
    </rPh>
    <phoneticPr fontId="4"/>
  </si>
  <si>
    <t>ふるさとしらこ応援基金</t>
    <rPh sb="7" eb="9">
      <t>オウエン</t>
    </rPh>
    <rPh sb="9" eb="11">
      <t>キキン</t>
    </rPh>
    <phoneticPr fontId="4"/>
  </si>
  <si>
    <t>防災基金</t>
    <rPh sb="0" eb="2">
      <t>ボウサイ</t>
    </rPh>
    <rPh sb="2" eb="4">
      <t>キキン</t>
    </rPh>
    <phoneticPr fontId="4"/>
  </si>
  <si>
    <t>公共施設整備基金</t>
    <rPh sb="0" eb="8">
      <t>コウキョウシセツセイビキキン</t>
    </rPh>
    <phoneticPr fontId="4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</si>
  <si>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9"/>
  </si>
  <si>
    <t>町民税（個人）</t>
    <rPh sb="0" eb="2">
      <t>チョウミン</t>
    </rPh>
    <rPh sb="2" eb="3">
      <t>ゼイ</t>
    </rPh>
    <rPh sb="4" eb="6">
      <t>コジン</t>
    </rPh>
    <phoneticPr fontId="4"/>
  </si>
  <si>
    <t>町民税（法人）</t>
    <rPh sb="0" eb="2">
      <t>チョウミン</t>
    </rPh>
    <rPh sb="2" eb="3">
      <t>ゼイ</t>
    </rPh>
    <rPh sb="4" eb="6">
      <t>ホウジン</t>
    </rPh>
    <phoneticPr fontId="4"/>
  </si>
  <si>
    <t>固定資産税</t>
    <rPh sb="0" eb="5">
      <t>コテイシサンゼイ</t>
    </rPh>
    <phoneticPr fontId="4"/>
  </si>
  <si>
    <t>軽自動車税</t>
    <rPh sb="0" eb="5">
      <t>ケイジドウシャゼイ</t>
    </rPh>
    <phoneticPr fontId="4"/>
  </si>
  <si>
    <t>広域市町村圏組合負担金</t>
    <phoneticPr fontId="5"/>
  </si>
  <si>
    <t>多面的機能支払交付金</t>
    <phoneticPr fontId="5"/>
  </si>
  <si>
    <t>事業用資産</t>
    <phoneticPr fontId="5"/>
  </si>
  <si>
    <t>年度：令和6年度</t>
  </si>
  <si>
    <t>過年度収入</t>
    <rPh sb="0" eb="3">
      <t>カネンド</t>
    </rPh>
    <rPh sb="3" eb="5">
      <t>シュウニュウ</t>
    </rPh>
    <phoneticPr fontId="11"/>
  </si>
  <si>
    <t>徴収不能引当金</t>
    <rPh sb="0" eb="4">
      <t>チョウシュウフノウ</t>
    </rPh>
    <rPh sb="4" eb="7">
      <t>ヒキアテキン</t>
    </rPh>
    <phoneticPr fontId="5"/>
  </si>
  <si>
    <t>固定資産税</t>
    <rPh sb="0" eb="5">
      <t>コテイシサンゼイ</t>
    </rPh>
    <phoneticPr fontId="11"/>
  </si>
  <si>
    <t>保健衛生費補助金</t>
    <rPh sb="0" eb="2">
      <t>ホケン</t>
    </rPh>
    <rPh sb="2" eb="5">
      <t>エイセイヒ</t>
    </rPh>
    <rPh sb="5" eb="8">
      <t>ホジョキン</t>
    </rPh>
    <phoneticPr fontId="11"/>
  </si>
  <si>
    <t>雑収</t>
    <rPh sb="0" eb="1">
      <t>ザツ</t>
    </rPh>
    <phoneticPr fontId="11"/>
  </si>
  <si>
    <t>町民税（個人）</t>
    <rPh sb="0" eb="3">
      <t>チョウミンゼイ</t>
    </rPh>
    <rPh sb="4" eb="6">
      <t>コジン</t>
    </rPh>
    <phoneticPr fontId="11"/>
  </si>
  <si>
    <t>町民税（法人）</t>
    <rPh sb="0" eb="3">
      <t>チョウミンゼイ</t>
    </rPh>
    <rPh sb="4" eb="6">
      <t>ホウジン</t>
    </rPh>
    <phoneticPr fontId="11"/>
  </si>
  <si>
    <t>軽自動車税（種別割）</t>
    <rPh sb="0" eb="4">
      <t>ケイジドウシャ</t>
    </rPh>
    <rPh sb="4" eb="5">
      <t>ゼイ</t>
    </rPh>
    <rPh sb="6" eb="8">
      <t>シュベツ</t>
    </rPh>
    <rPh sb="8" eb="9">
      <t>ワリ</t>
    </rPh>
    <phoneticPr fontId="11"/>
  </si>
  <si>
    <t>負担金（民生費負担金）</t>
    <rPh sb="0" eb="3">
      <t>フタンキン</t>
    </rPh>
    <rPh sb="4" eb="7">
      <t>ミンセイヒ</t>
    </rPh>
    <rPh sb="7" eb="10">
      <t>フタンキン</t>
    </rPh>
    <phoneticPr fontId="11"/>
  </si>
  <si>
    <t>土木使用料（住宅使用料）</t>
    <rPh sb="0" eb="2">
      <t>ドボク</t>
    </rPh>
    <rPh sb="2" eb="5">
      <t>シヨウリョウ</t>
    </rPh>
    <rPh sb="6" eb="8">
      <t>ジュウタク</t>
    </rPh>
    <rPh sb="8" eb="11">
      <t>シヨウリョウ</t>
    </rPh>
    <phoneticPr fontId="11"/>
  </si>
  <si>
    <t xml:space="preserve">    徴収不能引当金</t>
  </si>
  <si>
    <t>全国防災</t>
  </si>
  <si>
    <t>物価高騰対応重点支援給付金</t>
  </si>
  <si>
    <t>農林水産業エネルギー価格高騰対策支援金</t>
  </si>
  <si>
    <t>中小企業等エネルギー価格高騰対策支援金</t>
  </si>
  <si>
    <t>該当団体</t>
    <rPh sb="0" eb="2">
      <t>ガイトウ</t>
    </rPh>
    <rPh sb="2" eb="4">
      <t>ダンタイ</t>
    </rPh>
    <phoneticPr fontId="5"/>
  </si>
  <si>
    <t>該当企業</t>
    <rPh sb="0" eb="2">
      <t>ガイトウ</t>
    </rPh>
    <rPh sb="2" eb="4">
      <t>キギョウ</t>
    </rPh>
    <phoneticPr fontId="5"/>
  </si>
  <si>
    <t>該当者</t>
    <rPh sb="0" eb="2">
      <t>ガイトウ</t>
    </rPh>
    <rPh sb="2" eb="3">
      <t>シャ</t>
    </rPh>
    <phoneticPr fontId="5"/>
  </si>
  <si>
    <t>町税</t>
    <rPh sb="0" eb="1">
      <t>マチ</t>
    </rPh>
    <rPh sb="1" eb="2">
      <t>ゼイ</t>
    </rPh>
    <phoneticPr fontId="5"/>
  </si>
  <si>
    <t>利子割交付金</t>
    <rPh sb="0" eb="3">
      <t>リシワリ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</si>
  <si>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</si>
  <si>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</si>
  <si>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5"/>
  </si>
  <si>
    <t>地方消費税交付金</t>
    <rPh sb="2" eb="5">
      <t>ショウヒゼイ</t>
    </rPh>
    <rPh sb="5" eb="8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</si>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</sst>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%"/>
    <numFmt numFmtId="177" formatCode="_ * #,##0_ ;[Red]_ * \-#,##0_ ;_ * &quot;-&quot;_ ;_ @_ "/>
    <numFmt numFmtId="178" formatCode="_ * #,##0_ ;[Black]_ * \△#,##0_ ;_ * &quot;-&quot;_ ;_ @_ "/>
    <numFmt numFmtId="179" formatCode="0.0%"/>
    <numFmt numFmtId="180" formatCode="#,##0.00000"/>
  </numFmts>
  <fonts count="14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rgb="FF3F3F3F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0020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9" fontId="1" fillId="0" borderId="0" xfId="1" applyNumberFormat="1" applyFont="1" applyAlignment="1"/>
    <xf numFmtId="180" fontId="1" fillId="0" borderId="0" xfId="0" applyNumberFormat="1" applyFont="1"/>
    <xf numFmtId="176" fontId="12" fillId="0" borderId="1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B4EE-A446-4093-8ABC-E344EE884BC0}">
  <dimension ref="A1:H23"/>
  <sheetViews>
    <sheetView zoomScale="110" zoomScaleNormal="110" workbookViewId="0">
      <pane xSplit="1" topLeftCell="B1" activePane="topRight" state="frozen"/>
      <selection pane="topRight" activeCell="H27" sqref="H27"/>
    </sheetView>
  </sheetViews>
  <sheetFormatPr defaultColWidth="8.8984375" defaultRowHeight="10.8" x14ac:dyDescent="0.15"/>
  <cols>
    <col min="1" max="1" width="30.8984375" style="4" customWidth="1"/>
    <col min="2" max="8" width="15.8984375" style="4" customWidth="1"/>
    <col min="9" max="9" width="10.5" style="4" bestFit="1" customWidth="1"/>
    <col min="10" max="16384" width="8.8984375" style="4"/>
  </cols>
  <sheetData>
    <row r="1" spans="1:8" ht="21" x14ac:dyDescent="0.15">
      <c r="A1" s="28" t="s">
        <v>152</v>
      </c>
      <c r="B1" s="28"/>
      <c r="C1" s="28"/>
      <c r="D1" s="28"/>
      <c r="E1" s="28"/>
      <c r="F1" s="28"/>
      <c r="G1" s="28"/>
      <c r="H1" s="28"/>
    </row>
    <row r="2" spans="1:8" ht="13.2" x14ac:dyDescent="0.2">
      <c r="A2" s="7" t="s">
        <v>161</v>
      </c>
      <c r="B2" s="7"/>
      <c r="C2" s="7"/>
      <c r="D2" s="7"/>
      <c r="E2" s="7"/>
      <c r="F2" s="7"/>
      <c r="G2" s="7"/>
      <c r="H2" s="7"/>
    </row>
    <row r="3" spans="1:8" ht="13.2" x14ac:dyDescent="0.2">
      <c r="A3" s="7" t="s">
        <v>194</v>
      </c>
      <c r="B3" s="7"/>
      <c r="C3" s="7"/>
      <c r="D3" s="7"/>
      <c r="E3" s="7"/>
      <c r="F3" s="7"/>
      <c r="G3" s="7"/>
      <c r="H3" s="7"/>
    </row>
    <row r="4" spans="1:8" ht="13.2" x14ac:dyDescent="0.2">
      <c r="A4" s="7"/>
      <c r="B4" s="7"/>
      <c r="C4" s="7"/>
      <c r="D4" s="7"/>
      <c r="E4" s="7"/>
      <c r="F4" s="7"/>
      <c r="G4" s="7"/>
      <c r="H4" s="6" t="s">
        <v>151</v>
      </c>
    </row>
    <row r="5" spans="1:8" ht="32.4" x14ac:dyDescent="0.15">
      <c r="A5" s="27" t="s">
        <v>89</v>
      </c>
      <c r="B5" s="26" t="s">
        <v>150</v>
      </c>
      <c r="C5" s="26" t="s">
        <v>149</v>
      </c>
      <c r="D5" s="26" t="s">
        <v>148</v>
      </c>
      <c r="E5" s="26" t="s">
        <v>147</v>
      </c>
      <c r="F5" s="26" t="s">
        <v>146</v>
      </c>
      <c r="G5" s="26" t="s">
        <v>145</v>
      </c>
      <c r="H5" s="26" t="s">
        <v>144</v>
      </c>
    </row>
    <row r="6" spans="1:8" x14ac:dyDescent="0.15">
      <c r="A6" s="5" t="s">
        <v>193</v>
      </c>
      <c r="B6" s="29">
        <f>SUM(B7:B15)</f>
        <v>13038367149</v>
      </c>
      <c r="C6" s="29">
        <f t="shared" ref="C6:G6" si="0">SUM(C7:C15)</f>
        <v>71269644</v>
      </c>
      <c r="D6" s="29">
        <f t="shared" si="0"/>
        <v>23903123</v>
      </c>
      <c r="E6" s="29">
        <f t="shared" si="0"/>
        <v>13085733670</v>
      </c>
      <c r="F6" s="29">
        <f t="shared" si="0"/>
        <v>7527803157.9769497</v>
      </c>
      <c r="G6" s="29">
        <f t="shared" si="0"/>
        <v>240646383</v>
      </c>
      <c r="H6" s="29">
        <f>E6-F6</f>
        <v>5557930512.0230503</v>
      </c>
    </row>
    <row r="7" spans="1:8" x14ac:dyDescent="0.15">
      <c r="A7" s="5" t="s">
        <v>137</v>
      </c>
      <c r="B7" s="29">
        <v>2067189995</v>
      </c>
      <c r="C7" s="29">
        <f>E7-B7</f>
        <v>1320151</v>
      </c>
      <c r="D7" s="29">
        <v>0</v>
      </c>
      <c r="E7" s="29">
        <v>2068510146</v>
      </c>
      <c r="F7" s="29">
        <v>0</v>
      </c>
      <c r="G7" s="29">
        <v>0</v>
      </c>
      <c r="H7" s="29">
        <f t="shared" ref="H7:H23" si="1">E7-F7</f>
        <v>2068510146</v>
      </c>
    </row>
    <row r="8" spans="1:8" x14ac:dyDescent="0.15">
      <c r="A8" s="5" t="s">
        <v>142</v>
      </c>
      <c r="B8" s="29">
        <v>0</v>
      </c>
      <c r="C8" s="29">
        <f t="shared" ref="C8:C21" si="2">E8-B8</f>
        <v>0</v>
      </c>
      <c r="D8" s="29">
        <v>0</v>
      </c>
      <c r="E8" s="29">
        <v>0</v>
      </c>
      <c r="F8" s="29">
        <v>0</v>
      </c>
      <c r="G8" s="29">
        <v>0</v>
      </c>
      <c r="H8" s="29">
        <f t="shared" si="1"/>
        <v>0</v>
      </c>
    </row>
    <row r="9" spans="1:8" x14ac:dyDescent="0.15">
      <c r="A9" s="5" t="s">
        <v>136</v>
      </c>
      <c r="B9" s="29">
        <v>8406693796</v>
      </c>
      <c r="C9" s="29">
        <f t="shared" si="2"/>
        <v>69949493</v>
      </c>
      <c r="D9" s="29">
        <v>0</v>
      </c>
      <c r="E9" s="29">
        <v>8476643289</v>
      </c>
      <c r="F9" s="29">
        <v>6134268899.3169498</v>
      </c>
      <c r="G9" s="29">
        <v>180623392</v>
      </c>
      <c r="H9" s="29">
        <f>E9-F9</f>
        <v>2342374389.6830502</v>
      </c>
    </row>
    <row r="10" spans="1:8" x14ac:dyDescent="0.15">
      <c r="A10" s="5" t="s">
        <v>135</v>
      </c>
      <c r="B10" s="29">
        <v>2564483358</v>
      </c>
      <c r="C10" s="29"/>
      <c r="D10" s="29">
        <f>B10-E10</f>
        <v>23903123</v>
      </c>
      <c r="E10" s="29">
        <v>2540580235</v>
      </c>
      <c r="F10" s="29">
        <v>1393534258.6600001</v>
      </c>
      <c r="G10" s="29">
        <v>60022991</v>
      </c>
      <c r="H10" s="29">
        <f t="shared" si="1"/>
        <v>1147045976.3399999</v>
      </c>
    </row>
    <row r="11" spans="1:8" x14ac:dyDescent="0.15">
      <c r="A11" s="5" t="s">
        <v>141</v>
      </c>
      <c r="B11" s="29">
        <v>0</v>
      </c>
      <c r="C11" s="29">
        <f t="shared" si="2"/>
        <v>0</v>
      </c>
      <c r="D11" s="29">
        <v>0</v>
      </c>
      <c r="E11" s="29">
        <v>0</v>
      </c>
      <c r="F11" s="29">
        <v>0</v>
      </c>
      <c r="G11" s="29">
        <v>0</v>
      </c>
      <c r="H11" s="29">
        <f t="shared" si="1"/>
        <v>0</v>
      </c>
    </row>
    <row r="12" spans="1:8" x14ac:dyDescent="0.15">
      <c r="A12" s="5" t="s">
        <v>140</v>
      </c>
      <c r="B12" s="29">
        <v>0</v>
      </c>
      <c r="C12" s="29">
        <f t="shared" si="2"/>
        <v>0</v>
      </c>
      <c r="D12" s="29">
        <v>0</v>
      </c>
      <c r="E12" s="29">
        <v>0</v>
      </c>
      <c r="F12" s="29">
        <v>0</v>
      </c>
      <c r="G12" s="29">
        <v>0</v>
      </c>
      <c r="H12" s="29">
        <f t="shared" si="1"/>
        <v>0</v>
      </c>
    </row>
    <row r="13" spans="1:8" x14ac:dyDescent="0.15">
      <c r="A13" s="5" t="s">
        <v>139</v>
      </c>
      <c r="B13" s="29">
        <v>0</v>
      </c>
      <c r="C13" s="29">
        <f t="shared" si="2"/>
        <v>0</v>
      </c>
      <c r="D13" s="29">
        <v>0</v>
      </c>
      <c r="E13" s="29">
        <v>0</v>
      </c>
      <c r="F13" s="29">
        <v>0</v>
      </c>
      <c r="G13" s="29">
        <v>0</v>
      </c>
      <c r="H13" s="29">
        <f t="shared" si="1"/>
        <v>0</v>
      </c>
    </row>
    <row r="14" spans="1:8" x14ac:dyDescent="0.15">
      <c r="A14" s="5" t="s">
        <v>61</v>
      </c>
      <c r="B14" s="29">
        <v>0</v>
      </c>
      <c r="C14" s="29">
        <f t="shared" si="2"/>
        <v>0</v>
      </c>
      <c r="D14" s="29">
        <v>0</v>
      </c>
      <c r="E14" s="29">
        <v>0</v>
      </c>
      <c r="F14" s="29">
        <v>0</v>
      </c>
      <c r="G14" s="29">
        <v>0</v>
      </c>
      <c r="H14" s="29">
        <f t="shared" si="1"/>
        <v>0</v>
      </c>
    </row>
    <row r="15" spans="1:8" x14ac:dyDescent="0.15">
      <c r="A15" s="5" t="s">
        <v>134</v>
      </c>
      <c r="B15" s="29">
        <v>0</v>
      </c>
      <c r="C15" s="29">
        <f t="shared" si="2"/>
        <v>0</v>
      </c>
      <c r="D15" s="29">
        <v>0</v>
      </c>
      <c r="E15" s="29">
        <v>0</v>
      </c>
      <c r="F15" s="29">
        <v>0</v>
      </c>
      <c r="G15" s="29">
        <v>0</v>
      </c>
      <c r="H15" s="29">
        <f t="shared" si="1"/>
        <v>0</v>
      </c>
    </row>
    <row r="16" spans="1:8" x14ac:dyDescent="0.15">
      <c r="A16" s="5" t="s">
        <v>138</v>
      </c>
      <c r="B16" s="29">
        <f>SUM(B17:B21)</f>
        <v>19485402009</v>
      </c>
      <c r="C16" s="29">
        <f t="shared" ref="C16:H16" si="3">SUM(C17:C21)</f>
        <v>91062791</v>
      </c>
      <c r="D16" s="29">
        <f>SUM(D17:D21)</f>
        <v>0</v>
      </c>
      <c r="E16" s="29">
        <f t="shared" si="3"/>
        <v>19576464800</v>
      </c>
      <c r="F16" s="29">
        <f t="shared" si="3"/>
        <v>14705718171.4867</v>
      </c>
      <c r="G16" s="29">
        <f t="shared" si="3"/>
        <v>262888061</v>
      </c>
      <c r="H16" s="29">
        <f t="shared" si="3"/>
        <v>4870746628.5132999</v>
      </c>
    </row>
    <row r="17" spans="1:8" x14ac:dyDescent="0.15">
      <c r="A17" s="5" t="s">
        <v>137</v>
      </c>
      <c r="B17" s="29">
        <v>70432699</v>
      </c>
      <c r="C17" s="29">
        <f t="shared" si="2"/>
        <v>0</v>
      </c>
      <c r="D17" s="29">
        <v>0</v>
      </c>
      <c r="E17" s="29">
        <v>70432699</v>
      </c>
      <c r="F17" s="29">
        <v>0</v>
      </c>
      <c r="G17" s="29">
        <v>0</v>
      </c>
      <c r="H17" s="29">
        <f t="shared" si="1"/>
        <v>70432699</v>
      </c>
    </row>
    <row r="18" spans="1:8" x14ac:dyDescent="0.15">
      <c r="A18" s="5" t="s">
        <v>136</v>
      </c>
      <c r="B18" s="29">
        <v>1220921754</v>
      </c>
      <c r="C18" s="29">
        <f t="shared" si="2"/>
        <v>12518000</v>
      </c>
      <c r="D18" s="29">
        <v>0</v>
      </c>
      <c r="E18" s="29">
        <v>1233439754</v>
      </c>
      <c r="F18" s="29">
        <v>704056626</v>
      </c>
      <c r="G18" s="29">
        <v>46431391</v>
      </c>
      <c r="H18" s="29">
        <f t="shared" si="1"/>
        <v>529383128</v>
      </c>
    </row>
    <row r="19" spans="1:8" x14ac:dyDescent="0.15">
      <c r="A19" s="5" t="s">
        <v>135</v>
      </c>
      <c r="B19" s="29">
        <v>18194047556</v>
      </c>
      <c r="C19" s="29">
        <f t="shared" si="2"/>
        <v>78544791</v>
      </c>
      <c r="D19" s="29">
        <v>0</v>
      </c>
      <c r="E19" s="29">
        <v>18272592347</v>
      </c>
      <c r="F19" s="29">
        <v>14001661545.4867</v>
      </c>
      <c r="G19" s="29">
        <v>216456670</v>
      </c>
      <c r="H19" s="29">
        <f t="shared" si="1"/>
        <v>4270930801.5132999</v>
      </c>
    </row>
    <row r="20" spans="1:8" x14ac:dyDescent="0.15">
      <c r="A20" s="5" t="s">
        <v>61</v>
      </c>
      <c r="B20" s="29">
        <v>0</v>
      </c>
      <c r="C20" s="29">
        <f t="shared" si="2"/>
        <v>0</v>
      </c>
      <c r="D20" s="29">
        <v>0</v>
      </c>
      <c r="E20" s="29">
        <v>0</v>
      </c>
      <c r="F20" s="29">
        <v>0</v>
      </c>
      <c r="G20" s="29">
        <v>0</v>
      </c>
      <c r="H20" s="29">
        <f t="shared" si="1"/>
        <v>0</v>
      </c>
    </row>
    <row r="21" spans="1:8" x14ac:dyDescent="0.15">
      <c r="A21" s="5" t="s">
        <v>134</v>
      </c>
      <c r="B21" s="29">
        <v>0</v>
      </c>
      <c r="C21" s="29">
        <f t="shared" si="2"/>
        <v>0</v>
      </c>
      <c r="D21" s="29">
        <v>0</v>
      </c>
      <c r="E21" s="29">
        <v>0</v>
      </c>
      <c r="F21" s="29">
        <v>0</v>
      </c>
      <c r="G21" s="29">
        <v>0</v>
      </c>
      <c r="H21" s="29">
        <f t="shared" si="1"/>
        <v>0</v>
      </c>
    </row>
    <row r="22" spans="1:8" x14ac:dyDescent="0.15">
      <c r="A22" s="5" t="s">
        <v>133</v>
      </c>
      <c r="B22" s="29">
        <v>720486298</v>
      </c>
      <c r="C22" s="29">
        <f>E22-B22</f>
        <v>2459798</v>
      </c>
      <c r="D22" s="29">
        <v>0</v>
      </c>
      <c r="E22" s="29">
        <v>722946096</v>
      </c>
      <c r="F22" s="29">
        <v>661107794.94705904</v>
      </c>
      <c r="G22" s="29">
        <v>13319025</v>
      </c>
      <c r="H22" s="29">
        <f t="shared" si="1"/>
        <v>61838301.052940965</v>
      </c>
    </row>
    <row r="23" spans="1:8" x14ac:dyDescent="0.15">
      <c r="A23" s="5" t="s">
        <v>10</v>
      </c>
      <c r="B23" s="29">
        <f>B6+B16+B22</f>
        <v>33244255456</v>
      </c>
      <c r="C23" s="29">
        <f t="shared" ref="C23:F23" si="4">C6+C16+C22</f>
        <v>164792233</v>
      </c>
      <c r="D23" s="29">
        <f t="shared" si="4"/>
        <v>23903123</v>
      </c>
      <c r="E23" s="29">
        <f t="shared" si="4"/>
        <v>33385144566</v>
      </c>
      <c r="F23" s="29">
        <f t="shared" si="4"/>
        <v>22894629124.410709</v>
      </c>
      <c r="G23" s="29">
        <f>G6+G16+G22</f>
        <v>516853469</v>
      </c>
      <c r="H23" s="29">
        <f t="shared" si="1"/>
        <v>10490515441.589291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zoomScale="93" zoomScaleNormal="70" workbookViewId="0">
      <selection activeCell="E15" sqref="E15"/>
    </sheetView>
  </sheetViews>
  <sheetFormatPr defaultColWidth="8.8984375" defaultRowHeight="10.8" x14ac:dyDescent="0.15"/>
  <cols>
    <col min="1" max="1" width="22.8984375" style="4" customWidth="1"/>
    <col min="2" max="10" width="12.8984375" style="4" customWidth="1"/>
    <col min="11" max="16384" width="8.8984375" style="4"/>
  </cols>
  <sheetData>
    <row r="1" spans="1:10" ht="21" x14ac:dyDescent="0.25">
      <c r="A1" s="8" t="s">
        <v>75</v>
      </c>
    </row>
    <row r="2" spans="1:10" ht="13.2" x14ac:dyDescent="0.2">
      <c r="A2" s="7" t="str">
        <f>有形固定資産の明細!A2</f>
        <v>自治体名：白子町</v>
      </c>
    </row>
    <row r="3" spans="1:10" ht="13.2" x14ac:dyDescent="0.2">
      <c r="A3" s="7" t="str">
        <f>有形固定資産の明細!A3</f>
        <v>年度：令和6年度</v>
      </c>
    </row>
    <row r="4" spans="1:10" ht="13.2" x14ac:dyDescent="0.2">
      <c r="J4" s="6" t="s">
        <v>118</v>
      </c>
    </row>
    <row r="5" spans="1:10" ht="22.5" customHeight="1" x14ac:dyDescent="0.15">
      <c r="A5" s="11" t="s">
        <v>46</v>
      </c>
      <c r="B5" s="1" t="s">
        <v>76</v>
      </c>
      <c r="C5" s="2" t="s">
        <v>77</v>
      </c>
      <c r="D5" s="2" t="s">
        <v>78</v>
      </c>
      <c r="E5" s="2" t="s">
        <v>79</v>
      </c>
      <c r="F5" s="2" t="s">
        <v>80</v>
      </c>
      <c r="G5" s="2" t="s">
        <v>81</v>
      </c>
      <c r="H5" s="2" t="s">
        <v>82</v>
      </c>
      <c r="I5" s="2" t="s">
        <v>83</v>
      </c>
      <c r="J5" s="1" t="s">
        <v>84</v>
      </c>
    </row>
    <row r="6" spans="1:10" ht="18" customHeight="1" x14ac:dyDescent="0.15">
      <c r="A6" s="22">
        <v>3672541000</v>
      </c>
      <c r="B6" s="20">
        <f>348691*1000</f>
        <v>348691000</v>
      </c>
      <c r="C6" s="20">
        <v>323895000</v>
      </c>
      <c r="D6" s="20">
        <v>315940000</v>
      </c>
      <c r="E6" s="20">
        <v>321098000</v>
      </c>
      <c r="F6" s="20">
        <v>290029000</v>
      </c>
      <c r="G6" s="20">
        <v>1198758000</v>
      </c>
      <c r="H6" s="20">
        <f>174090000+700040000</f>
        <v>874130000</v>
      </c>
      <c r="I6" s="20"/>
      <c r="J6" s="20"/>
    </row>
    <row r="10" spans="1:10" x14ac:dyDescent="0.15">
      <c r="H10" s="4">
        <f>SUM(B6:H6)</f>
        <v>3672541000</v>
      </c>
    </row>
    <row r="11" spans="1:10" x14ac:dyDescent="0.15">
      <c r="H11" s="4">
        <f>A6-H10</f>
        <v>0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zoomScale="70" zoomScaleNormal="70" workbookViewId="0"/>
  </sheetViews>
  <sheetFormatPr defaultColWidth="8.8984375" defaultRowHeight="10.8" x14ac:dyDescent="0.15"/>
  <cols>
    <col min="1" max="1" width="22.8984375" style="4" customWidth="1"/>
    <col min="2" max="2" width="112.8984375" style="4" customWidth="1"/>
    <col min="3" max="16384" width="8.8984375" style="4"/>
  </cols>
  <sheetData>
    <row r="1" spans="1:2" ht="21" x14ac:dyDescent="0.25">
      <c r="A1" s="8" t="s">
        <v>85</v>
      </c>
    </row>
    <row r="2" spans="1:2" ht="13.2" x14ac:dyDescent="0.2">
      <c r="A2" s="7" t="str">
        <f>有形固定資産の明細!A2</f>
        <v>自治体名：白子町</v>
      </c>
    </row>
    <row r="3" spans="1:2" ht="13.2" x14ac:dyDescent="0.2">
      <c r="A3" s="7" t="str">
        <f>有形固定資産の明細!A3</f>
        <v>年度：令和6年度</v>
      </c>
    </row>
    <row r="4" spans="1:2" ht="13.2" x14ac:dyDescent="0.2">
      <c r="B4" s="6" t="s">
        <v>118</v>
      </c>
    </row>
    <row r="5" spans="1:2" ht="22.5" customHeight="1" x14ac:dyDescent="0.15">
      <c r="A5" s="14" t="s">
        <v>86</v>
      </c>
      <c r="B5" s="1" t="s">
        <v>87</v>
      </c>
    </row>
    <row r="6" spans="1:2" ht="18" customHeight="1" x14ac:dyDescent="0.15">
      <c r="A6" s="22">
        <v>0</v>
      </c>
      <c r="B6" s="9"/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zoomScale="102" zoomScaleNormal="70" workbookViewId="0">
      <selection activeCell="D8" sqref="D8"/>
    </sheetView>
  </sheetViews>
  <sheetFormatPr defaultColWidth="8.8984375" defaultRowHeight="10.8" x14ac:dyDescent="0.15"/>
  <cols>
    <col min="1" max="1" width="18.8984375" style="4" customWidth="1"/>
    <col min="2" max="3" width="20.8984375" style="4" customWidth="1"/>
    <col min="4" max="4" width="11.59765625" style="4" customWidth="1"/>
    <col min="5" max="5" width="11.09765625" style="4" customWidth="1"/>
    <col min="6" max="6" width="20.8984375" style="4" customWidth="1"/>
    <col min="7" max="16384" width="8.8984375" style="4"/>
  </cols>
  <sheetData>
    <row r="1" spans="1:6" ht="21" x14ac:dyDescent="0.25">
      <c r="A1" s="8" t="s">
        <v>88</v>
      </c>
    </row>
    <row r="2" spans="1:6" ht="13.2" x14ac:dyDescent="0.2">
      <c r="A2" s="7" t="str">
        <f>有形固定資産の明細!A2</f>
        <v>自治体名：白子町</v>
      </c>
    </row>
    <row r="3" spans="1:6" ht="13.2" x14ac:dyDescent="0.2">
      <c r="A3" s="7" t="str">
        <f>有形固定資産の明細!A3</f>
        <v>年度：令和6年度</v>
      </c>
    </row>
    <row r="4" spans="1:6" ht="13.2" x14ac:dyDescent="0.2">
      <c r="F4" s="6" t="s">
        <v>118</v>
      </c>
    </row>
    <row r="5" spans="1:6" ht="22.5" customHeight="1" x14ac:dyDescent="0.15">
      <c r="A5" s="36" t="s">
        <v>89</v>
      </c>
      <c r="B5" s="36" t="s">
        <v>90</v>
      </c>
      <c r="C5" s="36" t="s">
        <v>91</v>
      </c>
      <c r="D5" s="36" t="s">
        <v>92</v>
      </c>
      <c r="E5" s="36"/>
      <c r="F5" s="36" t="s">
        <v>93</v>
      </c>
    </row>
    <row r="6" spans="1:6" ht="22.5" customHeight="1" x14ac:dyDescent="0.15">
      <c r="A6" s="36"/>
      <c r="B6" s="36"/>
      <c r="C6" s="36"/>
      <c r="D6" s="1" t="s">
        <v>94</v>
      </c>
      <c r="E6" s="1" t="s">
        <v>30</v>
      </c>
      <c r="F6" s="36"/>
    </row>
    <row r="7" spans="1:6" ht="18" customHeight="1" x14ac:dyDescent="0.15">
      <c r="A7" s="5" t="s">
        <v>127</v>
      </c>
      <c r="B7" s="20">
        <v>8077484</v>
      </c>
      <c r="C7" s="20">
        <v>0</v>
      </c>
      <c r="D7" s="20">
        <f>8077484-7047307</f>
        <v>1030177</v>
      </c>
      <c r="E7" s="20"/>
      <c r="F7" s="20">
        <v>7047307.2075986275</v>
      </c>
    </row>
    <row r="8" spans="1:6" ht="18" customHeight="1" x14ac:dyDescent="0.15">
      <c r="A8" s="5" t="s">
        <v>128</v>
      </c>
      <c r="B8" s="20">
        <v>1172015000</v>
      </c>
      <c r="C8" s="20">
        <v>38878000</v>
      </c>
      <c r="D8" s="20"/>
      <c r="E8" s="20"/>
      <c r="F8" s="20">
        <v>1210893000</v>
      </c>
    </row>
    <row r="9" spans="1:6" ht="18" customHeight="1" x14ac:dyDescent="0.15">
      <c r="A9" s="5" t="s">
        <v>129</v>
      </c>
      <c r="B9" s="20">
        <v>98843397</v>
      </c>
      <c r="C9" s="20">
        <v>103500000</v>
      </c>
      <c r="D9" s="20">
        <v>98843397</v>
      </c>
      <c r="E9" s="20"/>
      <c r="F9" s="20">
        <v>103500000</v>
      </c>
    </row>
    <row r="10" spans="1:6" ht="18" customHeight="1" x14ac:dyDescent="0.15">
      <c r="A10" s="5" t="s">
        <v>130</v>
      </c>
      <c r="B10" s="20">
        <v>0</v>
      </c>
      <c r="C10" s="20">
        <v>0</v>
      </c>
      <c r="D10" s="20">
        <v>0</v>
      </c>
      <c r="E10" s="20">
        <v>0</v>
      </c>
      <c r="F10" s="20">
        <f t="shared" ref="F10:F11" si="0">B10+C10-D10-E10</f>
        <v>0</v>
      </c>
    </row>
    <row r="11" spans="1:6" ht="18" customHeight="1" x14ac:dyDescent="0.15">
      <c r="A11" s="5" t="s">
        <v>131</v>
      </c>
      <c r="B11" s="20">
        <v>0</v>
      </c>
      <c r="C11" s="20">
        <v>0</v>
      </c>
      <c r="D11" s="20">
        <v>0</v>
      </c>
      <c r="E11" s="20">
        <v>0</v>
      </c>
      <c r="F11" s="20">
        <f t="shared" si="0"/>
        <v>0</v>
      </c>
    </row>
    <row r="12" spans="1:6" ht="18" customHeight="1" x14ac:dyDescent="0.15">
      <c r="A12" s="3" t="s">
        <v>10</v>
      </c>
      <c r="B12" s="20">
        <f>SUM(B7:B11)</f>
        <v>1278935881</v>
      </c>
      <c r="C12" s="20">
        <f t="shared" ref="C12:F12" si="1">SUM(C7:C11)</f>
        <v>142378000</v>
      </c>
      <c r="D12" s="20">
        <f t="shared" si="1"/>
        <v>99873574</v>
      </c>
      <c r="E12" s="20">
        <f t="shared" si="1"/>
        <v>0</v>
      </c>
      <c r="F12" s="20">
        <f t="shared" si="1"/>
        <v>1321440307.2075987</v>
      </c>
    </row>
  </sheetData>
  <mergeCells count="5">
    <mergeCell ref="A5:A6"/>
    <mergeCell ref="B5:B6"/>
    <mergeCell ref="C5:C6"/>
    <mergeCell ref="F5:F6"/>
    <mergeCell ref="D5:E5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"/>
  <sheetViews>
    <sheetView zoomScale="96" zoomScaleNormal="70" workbookViewId="0">
      <selection activeCell="C14" sqref="C14"/>
    </sheetView>
  </sheetViews>
  <sheetFormatPr defaultColWidth="8.8984375" defaultRowHeight="10.8" x14ac:dyDescent="0.15"/>
  <cols>
    <col min="1" max="1" width="25.8984375" style="4" customWidth="1"/>
    <col min="2" max="2" width="30.59765625" style="4" customWidth="1"/>
    <col min="3" max="3" width="21.09765625" style="4" bestFit="1" customWidth="1"/>
    <col min="4" max="5" width="16.8984375" style="4" customWidth="1"/>
    <col min="6" max="16384" width="8.8984375" style="4"/>
  </cols>
  <sheetData>
    <row r="1" spans="1:5" ht="21" x14ac:dyDescent="0.25">
      <c r="A1" s="8" t="s">
        <v>95</v>
      </c>
    </row>
    <row r="2" spans="1:5" ht="13.2" x14ac:dyDescent="0.2">
      <c r="A2" s="7" t="str">
        <f>有形固定資産の明細!A2</f>
        <v>自治体名：白子町</v>
      </c>
    </row>
    <row r="3" spans="1:5" ht="13.2" x14ac:dyDescent="0.2">
      <c r="A3" s="7" t="str">
        <f>有形固定資産の明細!A3</f>
        <v>年度：令和6年度</v>
      </c>
    </row>
    <row r="4" spans="1:5" ht="13.2" x14ac:dyDescent="0.2">
      <c r="E4" s="6" t="s">
        <v>118</v>
      </c>
    </row>
    <row r="5" spans="1:5" ht="22.5" customHeight="1" x14ac:dyDescent="0.15">
      <c r="A5" s="1" t="s">
        <v>89</v>
      </c>
      <c r="B5" s="1" t="s">
        <v>96</v>
      </c>
      <c r="C5" s="1" t="s">
        <v>97</v>
      </c>
      <c r="D5" s="1" t="s">
        <v>98</v>
      </c>
      <c r="E5" s="1" t="s">
        <v>99</v>
      </c>
    </row>
    <row r="6" spans="1:5" ht="18" customHeight="1" x14ac:dyDescent="0.15">
      <c r="A6" s="39" t="s">
        <v>100</v>
      </c>
      <c r="B6" s="9"/>
      <c r="C6" s="9"/>
      <c r="D6" s="20"/>
      <c r="E6" s="9"/>
    </row>
    <row r="7" spans="1:5" ht="18" customHeight="1" x14ac:dyDescent="0.15">
      <c r="A7" s="39"/>
      <c r="B7" s="9"/>
      <c r="C7" s="9"/>
      <c r="D7" s="20"/>
      <c r="E7" s="9"/>
    </row>
    <row r="8" spans="1:5" ht="18" customHeight="1" x14ac:dyDescent="0.15">
      <c r="A8" s="39"/>
      <c r="B8" s="9" t="s">
        <v>126</v>
      </c>
      <c r="C8" s="9"/>
      <c r="D8" s="20">
        <v>0</v>
      </c>
      <c r="E8" s="9"/>
    </row>
    <row r="9" spans="1:5" ht="18" customHeight="1" x14ac:dyDescent="0.15">
      <c r="A9" s="40"/>
      <c r="B9" s="3" t="s">
        <v>101</v>
      </c>
      <c r="C9" s="19"/>
      <c r="D9" s="20">
        <f>SUM(D6:D8)</f>
        <v>0</v>
      </c>
      <c r="E9" s="19"/>
    </row>
    <row r="10" spans="1:5" ht="18" customHeight="1" x14ac:dyDescent="0.15">
      <c r="A10" s="41" t="s">
        <v>102</v>
      </c>
      <c r="B10" s="9" t="s">
        <v>191</v>
      </c>
      <c r="C10" s="9" t="s">
        <v>210</v>
      </c>
      <c r="D10" s="20">
        <v>240996000</v>
      </c>
      <c r="E10" s="9"/>
    </row>
    <row r="11" spans="1:5" ht="18" customHeight="1" x14ac:dyDescent="0.15">
      <c r="A11" s="41"/>
      <c r="B11" s="9" t="s">
        <v>192</v>
      </c>
      <c r="C11" s="9" t="s">
        <v>210</v>
      </c>
      <c r="D11" s="20">
        <v>74869159</v>
      </c>
      <c r="E11" s="9"/>
    </row>
    <row r="12" spans="1:5" ht="18" customHeight="1" x14ac:dyDescent="0.15">
      <c r="A12" s="41"/>
      <c r="B12" s="9" t="s">
        <v>207</v>
      </c>
      <c r="C12" s="9" t="s">
        <v>212</v>
      </c>
      <c r="D12" s="20">
        <v>39800000</v>
      </c>
      <c r="E12" s="9"/>
    </row>
    <row r="13" spans="1:5" ht="18" customHeight="1" x14ac:dyDescent="0.15">
      <c r="A13" s="41"/>
      <c r="B13" s="9" t="s">
        <v>208</v>
      </c>
      <c r="C13" s="9" t="s">
        <v>210</v>
      </c>
      <c r="D13" s="20">
        <v>7828000</v>
      </c>
      <c r="E13" s="9"/>
    </row>
    <row r="14" spans="1:5" ht="18" customHeight="1" x14ac:dyDescent="0.15">
      <c r="A14" s="41"/>
      <c r="B14" s="9" t="s">
        <v>209</v>
      </c>
      <c r="C14" s="9" t="s">
        <v>211</v>
      </c>
      <c r="D14" s="20">
        <v>15691000</v>
      </c>
      <c r="E14" s="9"/>
    </row>
    <row r="15" spans="1:5" ht="18" customHeight="1" x14ac:dyDescent="0.15">
      <c r="A15" s="41"/>
      <c r="B15" s="9" t="s">
        <v>126</v>
      </c>
      <c r="C15" s="9"/>
      <c r="D15" s="20">
        <f>D16-SUM(D10:D14)</f>
        <v>840278953</v>
      </c>
      <c r="E15" s="9"/>
    </row>
    <row r="16" spans="1:5" ht="18" customHeight="1" x14ac:dyDescent="0.15">
      <c r="A16" s="40"/>
      <c r="B16" s="3" t="s">
        <v>101</v>
      </c>
      <c r="C16" s="19"/>
      <c r="D16" s="20">
        <f>D17-D9</f>
        <v>1219463112</v>
      </c>
      <c r="E16" s="19"/>
    </row>
    <row r="17" spans="1:5" ht="18" customHeight="1" x14ac:dyDescent="0.15">
      <c r="A17" s="3" t="s">
        <v>10</v>
      </c>
      <c r="B17" s="19"/>
      <c r="C17" s="19"/>
      <c r="D17" s="20">
        <v>1219463112</v>
      </c>
      <c r="E17" s="19"/>
    </row>
  </sheetData>
  <mergeCells count="2">
    <mergeCell ref="A6:A9"/>
    <mergeCell ref="A10:A16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6" zoomScale="109" zoomScaleNormal="70" workbookViewId="0">
      <selection activeCell="E27" sqref="E27"/>
    </sheetView>
  </sheetViews>
  <sheetFormatPr defaultColWidth="8.8984375" defaultRowHeight="10.8" x14ac:dyDescent="0.15"/>
  <cols>
    <col min="1" max="1" width="28.8984375" style="4" customWidth="1"/>
    <col min="2" max="3" width="24.8984375" style="4" customWidth="1"/>
    <col min="4" max="4" width="28.8984375" style="4" customWidth="1"/>
    <col min="5" max="5" width="24.8984375" style="4" customWidth="1"/>
    <col min="6" max="16384" width="8.8984375" style="4"/>
  </cols>
  <sheetData>
    <row r="1" spans="1:5" ht="21" x14ac:dyDescent="0.25">
      <c r="A1" s="8" t="s">
        <v>103</v>
      </c>
    </row>
    <row r="2" spans="1:5" ht="13.2" x14ac:dyDescent="0.2">
      <c r="A2" s="7" t="str">
        <f>有形固定資産の明細!A2</f>
        <v>自治体名：白子町</v>
      </c>
    </row>
    <row r="3" spans="1:5" ht="13.2" x14ac:dyDescent="0.2">
      <c r="A3" s="7" t="str">
        <f>有形固定資産の明細!A3</f>
        <v>年度：令和6年度</v>
      </c>
    </row>
    <row r="4" spans="1:5" ht="13.2" x14ac:dyDescent="0.2">
      <c r="E4" s="6" t="s">
        <v>118</v>
      </c>
    </row>
    <row r="5" spans="1:5" ht="22.5" customHeight="1" x14ac:dyDescent="0.15">
      <c r="A5" s="1" t="s">
        <v>104</v>
      </c>
      <c r="B5" s="1" t="s">
        <v>89</v>
      </c>
      <c r="C5" s="36" t="s">
        <v>105</v>
      </c>
      <c r="D5" s="36"/>
      <c r="E5" s="1" t="s">
        <v>98</v>
      </c>
    </row>
    <row r="6" spans="1:5" ht="18" customHeight="1" x14ac:dyDescent="0.15">
      <c r="A6" s="40" t="s">
        <v>106</v>
      </c>
      <c r="B6" s="40" t="s">
        <v>107</v>
      </c>
      <c r="C6" s="43" t="s">
        <v>213</v>
      </c>
      <c r="D6" s="43"/>
      <c r="E6" s="20">
        <v>1371285429</v>
      </c>
    </row>
    <row r="7" spans="1:5" ht="18" customHeight="1" x14ac:dyDescent="0.15">
      <c r="A7" s="40"/>
      <c r="B7" s="40"/>
      <c r="C7" s="43" t="s">
        <v>123</v>
      </c>
      <c r="D7" s="43"/>
      <c r="E7" s="20">
        <v>72205000</v>
      </c>
    </row>
    <row r="8" spans="1:5" ht="18" customHeight="1" x14ac:dyDescent="0.15">
      <c r="A8" s="40"/>
      <c r="B8" s="40"/>
      <c r="C8" s="43" t="s">
        <v>214</v>
      </c>
      <c r="D8" s="43"/>
      <c r="E8" s="20">
        <v>630000</v>
      </c>
    </row>
    <row r="9" spans="1:5" ht="18" customHeight="1" x14ac:dyDescent="0.15">
      <c r="A9" s="40"/>
      <c r="B9" s="40"/>
      <c r="C9" s="43" t="s">
        <v>215</v>
      </c>
      <c r="D9" s="43"/>
      <c r="E9" s="20">
        <v>10618000</v>
      </c>
    </row>
    <row r="10" spans="1:5" ht="18" customHeight="1" x14ac:dyDescent="0.15">
      <c r="A10" s="40"/>
      <c r="B10" s="40"/>
      <c r="C10" s="43" t="s">
        <v>216</v>
      </c>
      <c r="D10" s="43"/>
      <c r="E10" s="20">
        <v>15901000</v>
      </c>
    </row>
    <row r="11" spans="1:5" ht="18" customHeight="1" x14ac:dyDescent="0.15">
      <c r="A11" s="40"/>
      <c r="B11" s="40"/>
      <c r="C11" s="43" t="s">
        <v>217</v>
      </c>
      <c r="D11" s="43"/>
      <c r="E11" s="20">
        <v>18156000</v>
      </c>
    </row>
    <row r="12" spans="1:5" ht="18" customHeight="1" x14ac:dyDescent="0.15">
      <c r="A12" s="40"/>
      <c r="B12" s="40"/>
      <c r="C12" s="43" t="s">
        <v>218</v>
      </c>
      <c r="D12" s="43"/>
      <c r="E12" s="20">
        <v>246009000</v>
      </c>
    </row>
    <row r="13" spans="1:5" ht="18" customHeight="1" x14ac:dyDescent="0.15">
      <c r="A13" s="40"/>
      <c r="B13" s="40"/>
      <c r="C13" s="43" t="s">
        <v>219</v>
      </c>
      <c r="D13" s="43"/>
      <c r="E13" s="20">
        <v>47706000</v>
      </c>
    </row>
    <row r="14" spans="1:5" ht="18" customHeight="1" x14ac:dyDescent="0.15">
      <c r="A14" s="40"/>
      <c r="B14" s="40"/>
      <c r="C14" s="43" t="s">
        <v>126</v>
      </c>
      <c r="D14" s="43"/>
      <c r="E14" s="30">
        <f>E15-SUM(E6:E13)</f>
        <v>2101099453</v>
      </c>
    </row>
    <row r="15" spans="1:5" ht="18" customHeight="1" x14ac:dyDescent="0.15">
      <c r="A15" s="40"/>
      <c r="B15" s="40"/>
      <c r="C15" s="40" t="s">
        <v>42</v>
      </c>
      <c r="D15" s="43"/>
      <c r="E15" s="20">
        <v>3883609882</v>
      </c>
    </row>
    <row r="16" spans="1:5" ht="18" customHeight="1" x14ac:dyDescent="0.15">
      <c r="A16" s="40"/>
      <c r="B16" s="40" t="s">
        <v>108</v>
      </c>
      <c r="C16" s="42" t="s">
        <v>109</v>
      </c>
      <c r="D16" s="9" t="s">
        <v>122</v>
      </c>
      <c r="E16" s="20">
        <v>19890000</v>
      </c>
    </row>
    <row r="17" spans="1:5" ht="18" customHeight="1" x14ac:dyDescent="0.15">
      <c r="A17" s="40"/>
      <c r="B17" s="40"/>
      <c r="C17" s="40"/>
      <c r="D17" s="9" t="s">
        <v>125</v>
      </c>
      <c r="E17" s="20">
        <v>1100000</v>
      </c>
    </row>
    <row r="18" spans="1:5" ht="18" customHeight="1" x14ac:dyDescent="0.15">
      <c r="A18" s="40"/>
      <c r="B18" s="40"/>
      <c r="C18" s="40"/>
      <c r="D18" s="3" t="s">
        <v>101</v>
      </c>
      <c r="E18" s="20">
        <f>SUM(E16:E17)</f>
        <v>20990000</v>
      </c>
    </row>
    <row r="19" spans="1:5" ht="18" customHeight="1" x14ac:dyDescent="0.15">
      <c r="A19" s="40"/>
      <c r="B19" s="40"/>
      <c r="C19" s="42" t="s">
        <v>110</v>
      </c>
      <c r="D19" s="9" t="s">
        <v>122</v>
      </c>
      <c r="E19" s="20">
        <f>497122817-E16</f>
        <v>477232817</v>
      </c>
    </row>
    <row r="20" spans="1:5" ht="18" customHeight="1" x14ac:dyDescent="0.15">
      <c r="A20" s="40"/>
      <c r="B20" s="40"/>
      <c r="C20" s="40"/>
      <c r="D20" s="9" t="s">
        <v>125</v>
      </c>
      <c r="E20" s="20">
        <f>324611897-E17</f>
        <v>323511897</v>
      </c>
    </row>
    <row r="21" spans="1:5" ht="18" customHeight="1" x14ac:dyDescent="0.15">
      <c r="A21" s="40"/>
      <c r="B21" s="40"/>
      <c r="C21" s="40"/>
      <c r="D21" s="3" t="s">
        <v>101</v>
      </c>
      <c r="E21" s="20">
        <f>E25-E18</f>
        <v>801582714</v>
      </c>
    </row>
    <row r="22" spans="1:5" ht="18" customHeight="1" x14ac:dyDescent="0.15">
      <c r="A22" s="40"/>
      <c r="B22" s="40"/>
      <c r="C22" s="42" t="s">
        <v>124</v>
      </c>
      <c r="D22" s="9" t="s">
        <v>122</v>
      </c>
      <c r="E22" s="20">
        <v>0</v>
      </c>
    </row>
    <row r="23" spans="1:5" ht="18" customHeight="1" x14ac:dyDescent="0.15">
      <c r="A23" s="40"/>
      <c r="B23" s="40"/>
      <c r="C23" s="40"/>
      <c r="D23" s="9" t="s">
        <v>125</v>
      </c>
      <c r="E23" s="20">
        <v>0</v>
      </c>
    </row>
    <row r="24" spans="1:5" ht="18" customHeight="1" x14ac:dyDescent="0.15">
      <c r="A24" s="40"/>
      <c r="B24" s="40"/>
      <c r="C24" s="40"/>
      <c r="D24" s="3" t="s">
        <v>101</v>
      </c>
      <c r="E24" s="20">
        <f>SUM(E22:E23)</f>
        <v>0</v>
      </c>
    </row>
    <row r="25" spans="1:5" ht="18" customHeight="1" x14ac:dyDescent="0.15">
      <c r="A25" s="43"/>
      <c r="B25" s="43"/>
      <c r="C25" s="40" t="s">
        <v>42</v>
      </c>
      <c r="D25" s="43"/>
      <c r="E25" s="20">
        <v>822572714</v>
      </c>
    </row>
    <row r="26" spans="1:5" ht="18" customHeight="1" x14ac:dyDescent="0.15">
      <c r="A26" s="43"/>
      <c r="B26" s="40" t="s">
        <v>10</v>
      </c>
      <c r="C26" s="43"/>
      <c r="D26" s="43"/>
      <c r="E26" s="20">
        <f>E15+E25</f>
        <v>4706182596</v>
      </c>
    </row>
  </sheetData>
  <mergeCells count="19">
    <mergeCell ref="C7:D7"/>
    <mergeCell ref="C8:D8"/>
    <mergeCell ref="C10:D10"/>
    <mergeCell ref="C19:C21"/>
    <mergeCell ref="C5:D5"/>
    <mergeCell ref="A6:A26"/>
    <mergeCell ref="B6:B15"/>
    <mergeCell ref="C6:D6"/>
    <mergeCell ref="C15:D15"/>
    <mergeCell ref="B16:B25"/>
    <mergeCell ref="C16:C18"/>
    <mergeCell ref="C22:C24"/>
    <mergeCell ref="C25:D25"/>
    <mergeCell ref="B26:D26"/>
    <mergeCell ref="C13:D13"/>
    <mergeCell ref="C14:D14"/>
    <mergeCell ref="C9:D9"/>
    <mergeCell ref="C11:D11"/>
    <mergeCell ref="C12:D12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D8F-9385-4B0A-9B25-41C71984FE22}">
  <dimension ref="A1:F12"/>
  <sheetViews>
    <sheetView topLeftCell="A4" zoomScaleNormal="70" workbookViewId="0">
      <selection activeCell="C22" sqref="C22"/>
    </sheetView>
  </sheetViews>
  <sheetFormatPr defaultColWidth="8.8984375" defaultRowHeight="20.25" customHeight="1" x14ac:dyDescent="0.2"/>
  <cols>
    <col min="1" max="1" width="23.3984375" style="7" customWidth="1"/>
    <col min="2" max="6" width="20.8984375" style="7" customWidth="1"/>
    <col min="7" max="16384" width="8.8984375" style="7"/>
  </cols>
  <sheetData>
    <row r="1" spans="1:6" s="4" customFormat="1" ht="21" x14ac:dyDescent="0.25">
      <c r="A1" s="8" t="s">
        <v>117</v>
      </c>
    </row>
    <row r="2" spans="1:6" s="4" customFormat="1" ht="13.2" x14ac:dyDescent="0.2">
      <c r="A2" s="7" t="str">
        <f>有形固定資産の明細!A2</f>
        <v>自治体名：白子町</v>
      </c>
    </row>
    <row r="3" spans="1:6" s="4" customFormat="1" ht="13.2" x14ac:dyDescent="0.2">
      <c r="A3" s="7" t="str">
        <f>有形固定資産の明細!A3</f>
        <v>年度：令和6年度</v>
      </c>
    </row>
    <row r="4" spans="1:6" s="4" customFormat="1" ht="13.2" x14ac:dyDescent="0.2">
      <c r="F4" s="6" t="s">
        <v>118</v>
      </c>
    </row>
    <row r="5" spans="1:6" ht="20.25" customHeight="1" x14ac:dyDescent="0.2">
      <c r="A5" s="44" t="s">
        <v>89</v>
      </c>
      <c r="B5" s="46" t="s">
        <v>98</v>
      </c>
      <c r="C5" s="46" t="s">
        <v>116</v>
      </c>
      <c r="D5" s="46"/>
      <c r="E5" s="46"/>
      <c r="F5" s="46"/>
    </row>
    <row r="6" spans="1:6" ht="20.25" customHeight="1" x14ac:dyDescent="0.2">
      <c r="A6" s="44"/>
      <c r="B6" s="46"/>
      <c r="C6" s="46" t="s">
        <v>108</v>
      </c>
      <c r="D6" s="46" t="s">
        <v>115</v>
      </c>
      <c r="E6" s="46" t="s">
        <v>107</v>
      </c>
      <c r="F6" s="46" t="s">
        <v>30</v>
      </c>
    </row>
    <row r="7" spans="1:6" ht="20.25" customHeight="1" thickBot="1" x14ac:dyDescent="0.25">
      <c r="A7" s="45"/>
      <c r="B7" s="47"/>
      <c r="C7" s="47"/>
      <c r="D7" s="47"/>
      <c r="E7" s="47"/>
      <c r="F7" s="47"/>
    </row>
    <row r="8" spans="1:6" ht="20.25" customHeight="1" thickTop="1" x14ac:dyDescent="0.2">
      <c r="A8" s="18" t="s">
        <v>114</v>
      </c>
      <c r="B8" s="21">
        <v>5271345549.2075996</v>
      </c>
      <c r="C8" s="21">
        <f>C12-C9-C10</f>
        <v>801582714</v>
      </c>
      <c r="D8" s="21">
        <f t="shared" ref="D8:E8" si="0">D12-D9-D10</f>
        <v>86115000</v>
      </c>
      <c r="E8" s="21">
        <f t="shared" si="0"/>
        <v>3417074104</v>
      </c>
      <c r="F8" s="31">
        <f>B8-C8-D8-E8</f>
        <v>966573731.20759964</v>
      </c>
    </row>
    <row r="9" spans="1:6" ht="20.25" customHeight="1" x14ac:dyDescent="0.2">
      <c r="A9" s="18" t="s">
        <v>113</v>
      </c>
      <c r="B9" s="21">
        <v>247697856</v>
      </c>
      <c r="C9" s="21">
        <v>20990000</v>
      </c>
      <c r="D9" s="21">
        <v>28300000</v>
      </c>
      <c r="E9" s="21">
        <f>B9-C9-D9-F9</f>
        <v>198407856</v>
      </c>
      <c r="F9" s="31">
        <v>0</v>
      </c>
    </row>
    <row r="10" spans="1:6" ht="20.25" customHeight="1" x14ac:dyDescent="0.2">
      <c r="A10" s="18" t="s">
        <v>112</v>
      </c>
      <c r="B10" s="21">
        <v>268127922</v>
      </c>
      <c r="C10" s="21">
        <v>0</v>
      </c>
      <c r="D10" s="21">
        <v>0</v>
      </c>
      <c r="E10" s="21">
        <f>B10-C10-D10-F10</f>
        <v>268127922</v>
      </c>
      <c r="F10" s="31">
        <v>0</v>
      </c>
    </row>
    <row r="11" spans="1:6" ht="20.25" customHeight="1" x14ac:dyDescent="0.2">
      <c r="A11" s="18" t="s">
        <v>30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</row>
    <row r="12" spans="1:6" ht="20.25" customHeight="1" x14ac:dyDescent="0.2">
      <c r="A12" s="17" t="s">
        <v>10</v>
      </c>
      <c r="B12" s="21">
        <f>SUM(B8:B11)</f>
        <v>5787171327.2075996</v>
      </c>
      <c r="C12" s="21">
        <v>822572714</v>
      </c>
      <c r="D12" s="21">
        <v>114415000</v>
      </c>
      <c r="E12" s="21">
        <v>3883609882</v>
      </c>
      <c r="F12" s="31">
        <f>SUM(F8:F11)</f>
        <v>966573731.20759964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9"/>
  <sheetViews>
    <sheetView zoomScaleNormal="70" workbookViewId="0">
      <selection activeCell="B21" sqref="B21"/>
    </sheetView>
  </sheetViews>
  <sheetFormatPr defaultColWidth="8.8984375" defaultRowHeight="10.8" x14ac:dyDescent="0.15"/>
  <cols>
    <col min="1" max="1" width="60.8984375" style="4" customWidth="1"/>
    <col min="2" max="2" width="40.8984375" style="4" customWidth="1"/>
    <col min="3" max="16384" width="8.8984375" style="4"/>
  </cols>
  <sheetData>
    <row r="1" spans="1:2" ht="21" x14ac:dyDescent="0.25">
      <c r="A1" s="8" t="s">
        <v>111</v>
      </c>
    </row>
    <row r="2" spans="1:2" ht="13.2" x14ac:dyDescent="0.2">
      <c r="A2" s="7" t="str">
        <f>有形固定資産の明細!A2</f>
        <v>自治体名：白子町</v>
      </c>
    </row>
    <row r="3" spans="1:2" ht="13.2" x14ac:dyDescent="0.2">
      <c r="A3" s="7" t="str">
        <f>有形固定資産の明細!A3</f>
        <v>年度：令和6年度</v>
      </c>
    </row>
    <row r="4" spans="1:2" ht="13.2" x14ac:dyDescent="0.2">
      <c r="B4" s="6" t="s">
        <v>118</v>
      </c>
    </row>
    <row r="5" spans="1:2" ht="22.5" customHeight="1" x14ac:dyDescent="0.15">
      <c r="A5" s="1" t="s">
        <v>26</v>
      </c>
      <c r="B5" s="1" t="s">
        <v>93</v>
      </c>
    </row>
    <row r="6" spans="1:2" ht="18" customHeight="1" x14ac:dyDescent="0.15">
      <c r="A6" s="5" t="s">
        <v>119</v>
      </c>
      <c r="B6" s="20">
        <v>0</v>
      </c>
    </row>
    <row r="7" spans="1:2" ht="18" customHeight="1" x14ac:dyDescent="0.15">
      <c r="A7" s="5" t="s">
        <v>120</v>
      </c>
      <c r="B7" s="20">
        <v>233089557</v>
      </c>
    </row>
    <row r="8" spans="1:2" ht="18" customHeight="1" x14ac:dyDescent="0.15">
      <c r="A8" s="5" t="s">
        <v>121</v>
      </c>
      <c r="B8" s="20">
        <v>0</v>
      </c>
    </row>
    <row r="9" spans="1:2" ht="18" customHeight="1" x14ac:dyDescent="0.15">
      <c r="A9" s="3" t="s">
        <v>10</v>
      </c>
      <c r="B9" s="20">
        <f>SUM(B6:B8)</f>
        <v>233089557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DD14-0409-4E62-851F-7FAC1960E0D1}">
  <dimension ref="A1:I23"/>
  <sheetViews>
    <sheetView zoomScale="116" zoomScaleNormal="70" workbookViewId="0">
      <selection activeCell="B17" sqref="B17"/>
    </sheetView>
  </sheetViews>
  <sheetFormatPr defaultColWidth="8.8984375" defaultRowHeight="10.8" x14ac:dyDescent="0.15"/>
  <cols>
    <col min="1" max="1" width="30.8984375" style="4" customWidth="1"/>
    <col min="2" max="10" width="15.8984375" style="4" customWidth="1"/>
    <col min="11" max="16384" width="8.8984375" style="4"/>
  </cols>
  <sheetData>
    <row r="1" spans="1:9" ht="21" x14ac:dyDescent="0.15">
      <c r="A1" s="28" t="s">
        <v>160</v>
      </c>
      <c r="B1" s="28"/>
      <c r="C1" s="28"/>
      <c r="D1" s="28"/>
      <c r="E1" s="28"/>
      <c r="F1" s="28"/>
      <c r="G1" s="28"/>
      <c r="H1" s="28"/>
      <c r="I1" s="28"/>
    </row>
    <row r="2" spans="1:9" ht="13.2" x14ac:dyDescent="0.2">
      <c r="A2" s="7" t="str">
        <f>有形固定資産の明細!A2</f>
        <v>自治体名：白子町</v>
      </c>
      <c r="B2" s="7"/>
      <c r="C2" s="7"/>
      <c r="D2" s="7"/>
      <c r="E2" s="7"/>
      <c r="F2" s="7"/>
      <c r="G2" s="7"/>
      <c r="H2" s="7"/>
      <c r="I2" s="7"/>
    </row>
    <row r="3" spans="1:9" ht="13.2" x14ac:dyDescent="0.2">
      <c r="A3" s="7" t="str">
        <f>有形固定資産の明細!A3</f>
        <v>年度：令和6年度</v>
      </c>
      <c r="B3" s="7"/>
      <c r="C3" s="7"/>
      <c r="D3" s="7"/>
      <c r="E3" s="7"/>
      <c r="F3" s="7"/>
      <c r="G3" s="7"/>
      <c r="H3" s="7"/>
      <c r="I3" s="7"/>
    </row>
    <row r="4" spans="1:9" ht="13.2" x14ac:dyDescent="0.2">
      <c r="A4" s="7"/>
      <c r="B4" s="7"/>
      <c r="C4" s="7"/>
      <c r="D4" s="7"/>
      <c r="E4" s="7"/>
      <c r="F4" s="7"/>
      <c r="G4" s="7"/>
      <c r="H4" s="7"/>
      <c r="I4" s="6" t="s">
        <v>151</v>
      </c>
    </row>
    <row r="5" spans="1:9" ht="21.6" x14ac:dyDescent="0.15">
      <c r="A5" s="27" t="s">
        <v>89</v>
      </c>
      <c r="B5" s="26" t="s">
        <v>159</v>
      </c>
      <c r="C5" s="27" t="s">
        <v>158</v>
      </c>
      <c r="D5" s="27" t="s">
        <v>157</v>
      </c>
      <c r="E5" s="27" t="s">
        <v>156</v>
      </c>
      <c r="F5" s="27" t="s">
        <v>155</v>
      </c>
      <c r="G5" s="27" t="s">
        <v>154</v>
      </c>
      <c r="H5" s="27" t="s">
        <v>153</v>
      </c>
      <c r="I5" s="27" t="s">
        <v>10</v>
      </c>
    </row>
    <row r="6" spans="1:9" x14ac:dyDescent="0.15">
      <c r="A6" s="5" t="s">
        <v>143</v>
      </c>
      <c r="B6" s="29">
        <f>SUM(B7:B15)</f>
        <v>74607264</v>
      </c>
      <c r="C6" s="29">
        <f t="shared" ref="C6:H6" si="0">SUM(C7:C15)</f>
        <v>1074666803.0333333</v>
      </c>
      <c r="D6" s="29">
        <f t="shared" si="0"/>
        <v>369410398.86666667</v>
      </c>
      <c r="E6" s="29">
        <f t="shared" si="0"/>
        <v>1381148614.5789475</v>
      </c>
      <c r="F6" s="29">
        <f t="shared" si="0"/>
        <v>1491161487.2072859</v>
      </c>
      <c r="G6" s="29">
        <f t="shared" si="0"/>
        <v>3701742</v>
      </c>
      <c r="H6" s="29">
        <f t="shared" si="0"/>
        <v>1163234202.8333333</v>
      </c>
      <c r="I6" s="29">
        <f>SUM(B6:H6)</f>
        <v>5557930512.5195665</v>
      </c>
    </row>
    <row r="7" spans="1:9" x14ac:dyDescent="0.15">
      <c r="A7" s="5" t="s">
        <v>137</v>
      </c>
      <c r="B7" s="29">
        <v>49314967</v>
      </c>
      <c r="C7" s="29">
        <v>159402910</v>
      </c>
      <c r="D7" s="29">
        <v>222181652</v>
      </c>
      <c r="E7" s="29">
        <v>961920258</v>
      </c>
      <c r="F7" s="29">
        <v>180281114</v>
      </c>
      <c r="G7" s="29"/>
      <c r="H7" s="29">
        <v>495409245</v>
      </c>
      <c r="I7" s="29">
        <f t="shared" ref="I7:I23" si="1">SUM(B7:H7)</f>
        <v>2068510146</v>
      </c>
    </row>
    <row r="8" spans="1:9" x14ac:dyDescent="0.15">
      <c r="A8" s="5" t="s">
        <v>142</v>
      </c>
      <c r="B8" s="29"/>
      <c r="C8" s="29"/>
      <c r="D8" s="29"/>
      <c r="E8" s="29"/>
      <c r="F8" s="29"/>
      <c r="G8" s="29"/>
      <c r="H8" s="29"/>
      <c r="I8" s="29">
        <f t="shared" si="1"/>
        <v>0</v>
      </c>
    </row>
    <row r="9" spans="1:9" x14ac:dyDescent="0.15">
      <c r="A9" s="5" t="s">
        <v>136</v>
      </c>
      <c r="B9" s="29">
        <v>23377516</v>
      </c>
      <c r="C9" s="29">
        <v>892929818</v>
      </c>
      <c r="D9" s="29">
        <v>145196199</v>
      </c>
      <c r="E9" s="29">
        <v>419228356.57894742</v>
      </c>
      <c r="F9" s="29">
        <v>416120305.60061926</v>
      </c>
      <c r="G9" s="29">
        <v>3701742</v>
      </c>
      <c r="H9" s="29">
        <v>441820453</v>
      </c>
      <c r="I9" s="29">
        <f t="shared" si="1"/>
        <v>2342374390.1795669</v>
      </c>
    </row>
    <row r="10" spans="1:9" x14ac:dyDescent="0.15">
      <c r="A10" s="5" t="s">
        <v>135</v>
      </c>
      <c r="B10" s="29">
        <v>1914781</v>
      </c>
      <c r="C10" s="29">
        <v>22334075.033333331</v>
      </c>
      <c r="D10" s="29">
        <v>2032547.8666666667</v>
      </c>
      <c r="E10" s="29"/>
      <c r="F10" s="29">
        <v>894760067.60666668</v>
      </c>
      <c r="G10" s="29"/>
      <c r="H10" s="29">
        <v>226004504.83333334</v>
      </c>
      <c r="I10" s="29">
        <f t="shared" si="1"/>
        <v>1147045976.3399999</v>
      </c>
    </row>
    <row r="11" spans="1:9" x14ac:dyDescent="0.15">
      <c r="A11" s="5" t="s">
        <v>141</v>
      </c>
      <c r="B11" s="29"/>
      <c r="C11" s="29"/>
      <c r="D11" s="29"/>
      <c r="E11" s="29"/>
      <c r="F11" s="29"/>
      <c r="G11" s="29"/>
      <c r="H11" s="29"/>
      <c r="I11" s="29">
        <f t="shared" si="1"/>
        <v>0</v>
      </c>
    </row>
    <row r="12" spans="1:9" x14ac:dyDescent="0.15">
      <c r="A12" s="5" t="s">
        <v>140</v>
      </c>
      <c r="B12" s="29"/>
      <c r="C12" s="29"/>
      <c r="D12" s="29"/>
      <c r="E12" s="29"/>
      <c r="F12" s="29"/>
      <c r="G12" s="29"/>
      <c r="H12" s="29"/>
      <c r="I12" s="29">
        <f t="shared" si="1"/>
        <v>0</v>
      </c>
    </row>
    <row r="13" spans="1:9" x14ac:dyDescent="0.15">
      <c r="A13" s="5" t="s">
        <v>139</v>
      </c>
      <c r="B13" s="29"/>
      <c r="C13" s="29"/>
      <c r="D13" s="29"/>
      <c r="E13" s="29"/>
      <c r="F13" s="29"/>
      <c r="G13" s="29"/>
      <c r="H13" s="29"/>
      <c r="I13" s="29">
        <f t="shared" si="1"/>
        <v>0</v>
      </c>
    </row>
    <row r="14" spans="1:9" x14ac:dyDescent="0.15">
      <c r="A14" s="5" t="s">
        <v>61</v>
      </c>
      <c r="B14" s="29"/>
      <c r="C14" s="29"/>
      <c r="D14" s="29"/>
      <c r="E14" s="29"/>
      <c r="F14" s="29"/>
      <c r="G14" s="29"/>
      <c r="H14" s="29"/>
      <c r="I14" s="29">
        <f t="shared" si="1"/>
        <v>0</v>
      </c>
    </row>
    <row r="15" spans="1:9" x14ac:dyDescent="0.15">
      <c r="A15" s="5" t="s">
        <v>134</v>
      </c>
      <c r="B15" s="29"/>
      <c r="C15" s="29"/>
      <c r="D15" s="29"/>
      <c r="E15" s="29"/>
      <c r="F15" s="29"/>
      <c r="G15" s="29"/>
      <c r="H15" s="29"/>
      <c r="I15" s="29">
        <f t="shared" si="1"/>
        <v>0</v>
      </c>
    </row>
    <row r="16" spans="1:9" x14ac:dyDescent="0.15">
      <c r="A16" s="5" t="s">
        <v>138</v>
      </c>
      <c r="B16" s="29">
        <f>SUM(B17:B21)</f>
        <v>4844409080.8947372</v>
      </c>
      <c r="C16" s="29">
        <f t="shared" ref="C16:H16" si="2">SUM(C17:C21)</f>
        <v>881113</v>
      </c>
      <c r="D16" s="29">
        <f t="shared" si="2"/>
        <v>0</v>
      </c>
      <c r="E16" s="29">
        <f t="shared" si="2"/>
        <v>5779411</v>
      </c>
      <c r="F16" s="29">
        <f t="shared" si="2"/>
        <v>1301663.9052631576</v>
      </c>
      <c r="G16" s="29">
        <f t="shared" si="2"/>
        <v>0</v>
      </c>
      <c r="H16" s="29">
        <f t="shared" si="2"/>
        <v>18375360</v>
      </c>
      <c r="I16" s="29">
        <f t="shared" si="1"/>
        <v>4870746628.8000002</v>
      </c>
    </row>
    <row r="17" spans="1:9" x14ac:dyDescent="0.15">
      <c r="A17" s="5" t="s">
        <v>137</v>
      </c>
      <c r="B17" s="29">
        <v>63567053</v>
      </c>
      <c r="C17" s="29"/>
      <c r="D17" s="29"/>
      <c r="E17" s="29"/>
      <c r="F17" s="29">
        <v>6846</v>
      </c>
      <c r="G17" s="29"/>
      <c r="H17" s="29">
        <v>6858800</v>
      </c>
      <c r="I17" s="29">
        <f t="shared" si="1"/>
        <v>70432699</v>
      </c>
    </row>
    <row r="18" spans="1:9" x14ac:dyDescent="0.15">
      <c r="A18" s="5" t="s">
        <v>136</v>
      </c>
      <c r="B18" s="29">
        <v>517576171.89473689</v>
      </c>
      <c r="C18" s="29"/>
      <c r="D18" s="29"/>
      <c r="E18" s="29"/>
      <c r="F18" s="29">
        <v>290396.10526315775</v>
      </c>
      <c r="G18" s="29"/>
      <c r="H18" s="29">
        <v>11516560</v>
      </c>
      <c r="I18" s="29">
        <f t="shared" si="1"/>
        <v>529383128.00000006</v>
      </c>
    </row>
    <row r="19" spans="1:9" x14ac:dyDescent="0.15">
      <c r="A19" s="5" t="s">
        <v>135</v>
      </c>
      <c r="B19" s="29">
        <v>4263265856</v>
      </c>
      <c r="C19" s="29">
        <v>881113</v>
      </c>
      <c r="D19" s="29"/>
      <c r="E19" s="29">
        <v>5779411</v>
      </c>
      <c r="F19" s="29">
        <v>1004421.7999999999</v>
      </c>
      <c r="G19" s="29"/>
      <c r="H19" s="29"/>
      <c r="I19" s="29">
        <f t="shared" si="1"/>
        <v>4270930801.8000002</v>
      </c>
    </row>
    <row r="20" spans="1:9" x14ac:dyDescent="0.15">
      <c r="A20" s="5" t="s">
        <v>61</v>
      </c>
      <c r="B20" s="29"/>
      <c r="C20" s="29"/>
      <c r="D20" s="29"/>
      <c r="E20" s="29"/>
      <c r="F20" s="29"/>
      <c r="G20" s="29"/>
      <c r="H20" s="29"/>
      <c r="I20" s="29">
        <f t="shared" si="1"/>
        <v>0</v>
      </c>
    </row>
    <row r="21" spans="1:9" x14ac:dyDescent="0.15">
      <c r="A21" s="5" t="s">
        <v>134</v>
      </c>
      <c r="B21" s="29"/>
      <c r="C21" s="29"/>
      <c r="D21" s="29"/>
      <c r="E21" s="29"/>
      <c r="F21" s="29"/>
      <c r="G21" s="29"/>
      <c r="H21" s="29"/>
      <c r="I21" s="29">
        <f t="shared" si="1"/>
        <v>0</v>
      </c>
    </row>
    <row r="22" spans="1:9" x14ac:dyDescent="0.15">
      <c r="A22" s="5" t="s">
        <v>133</v>
      </c>
      <c r="B22" s="29">
        <v>2301808</v>
      </c>
      <c r="C22" s="29">
        <v>1056642.8</v>
      </c>
      <c r="D22" s="29">
        <v>3849421.1333333333</v>
      </c>
      <c r="E22" s="29">
        <v>40661468.019607842</v>
      </c>
      <c r="F22" s="29">
        <v>1213234.1000000001</v>
      </c>
      <c r="G22" s="29"/>
      <c r="H22" s="29">
        <v>12755727</v>
      </c>
      <c r="I22" s="29">
        <f t="shared" si="1"/>
        <v>61838301.052941181</v>
      </c>
    </row>
    <row r="23" spans="1:9" x14ac:dyDescent="0.15">
      <c r="A23" s="5" t="s">
        <v>10</v>
      </c>
      <c r="B23" s="29">
        <f>B22+B16+B6</f>
        <v>4921318152.8947372</v>
      </c>
      <c r="C23" s="29">
        <f t="shared" ref="C23:H23" si="3">C22+C16+C6</f>
        <v>1076604558.8333333</v>
      </c>
      <c r="D23" s="29">
        <f t="shared" si="3"/>
        <v>373259820</v>
      </c>
      <c r="E23" s="29">
        <f t="shared" si="3"/>
        <v>1427589493.5985553</v>
      </c>
      <c r="F23" s="29">
        <f t="shared" si="3"/>
        <v>1493676385.212549</v>
      </c>
      <c r="G23" s="29">
        <f t="shared" si="3"/>
        <v>3701742</v>
      </c>
      <c r="H23" s="29">
        <f t="shared" si="3"/>
        <v>1194365289.8333333</v>
      </c>
      <c r="I23" s="29">
        <f t="shared" si="1"/>
        <v>10490515442.372509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opLeftCell="A7" zoomScale="92" zoomScaleNormal="70" workbookViewId="0">
      <selection activeCell="K31" activeCellId="1" sqref="J13 K31"/>
    </sheetView>
  </sheetViews>
  <sheetFormatPr defaultColWidth="8.8984375" defaultRowHeight="10.8" x14ac:dyDescent="0.15"/>
  <cols>
    <col min="1" max="1" width="30.59765625" style="4" customWidth="1"/>
    <col min="2" max="11" width="15.3984375" style="4" customWidth="1"/>
    <col min="12" max="16384" width="8.8984375" style="4"/>
  </cols>
  <sheetData>
    <row r="1" spans="1:11" ht="21" x14ac:dyDescent="0.25">
      <c r="A1" s="8" t="s">
        <v>0</v>
      </c>
    </row>
    <row r="2" spans="1:11" ht="13.2" x14ac:dyDescent="0.2">
      <c r="A2" s="7" t="str">
        <f>有形固定資産の明細!A2</f>
        <v>自治体名：白子町</v>
      </c>
    </row>
    <row r="3" spans="1:11" ht="13.2" x14ac:dyDescent="0.2">
      <c r="A3" s="7" t="str">
        <f>有形固定資産の明細!A3</f>
        <v>年度：令和6年度</v>
      </c>
    </row>
    <row r="5" spans="1:11" ht="13.2" x14ac:dyDescent="0.2">
      <c r="A5" s="12" t="s">
        <v>1</v>
      </c>
      <c r="H5" s="6" t="s">
        <v>118</v>
      </c>
    </row>
    <row r="6" spans="1:11" ht="37.5" customHeight="1" x14ac:dyDescent="0.1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11" ht="18" customHeight="1" x14ac:dyDescent="0.15">
      <c r="A7" s="9" t="s">
        <v>162</v>
      </c>
      <c r="B7" s="20"/>
      <c r="C7" s="20"/>
      <c r="D7" s="20">
        <v>200000</v>
      </c>
      <c r="E7" s="20"/>
      <c r="F7" s="20">
        <v>200000</v>
      </c>
      <c r="G7" s="30">
        <f>D7-F7</f>
        <v>0</v>
      </c>
      <c r="H7" s="20">
        <f>F7</f>
        <v>200000</v>
      </c>
    </row>
    <row r="8" spans="1:11" ht="18" customHeight="1" x14ac:dyDescent="0.15">
      <c r="A8" s="3" t="s">
        <v>10</v>
      </c>
      <c r="B8" s="20">
        <f t="shared" ref="B8:H8" si="0">SUM(B7:B7)</f>
        <v>0</v>
      </c>
      <c r="C8" s="20">
        <f t="shared" si="0"/>
        <v>0</v>
      </c>
      <c r="D8" s="20">
        <f t="shared" si="0"/>
        <v>200000</v>
      </c>
      <c r="E8" s="20">
        <f t="shared" si="0"/>
        <v>0</v>
      </c>
      <c r="F8" s="20">
        <f t="shared" si="0"/>
        <v>200000</v>
      </c>
      <c r="G8" s="30">
        <f t="shared" si="0"/>
        <v>0</v>
      </c>
      <c r="H8" s="20">
        <f t="shared" si="0"/>
        <v>200000</v>
      </c>
    </row>
    <row r="10" spans="1:11" ht="13.2" x14ac:dyDescent="0.2">
      <c r="A10" s="12" t="s">
        <v>11</v>
      </c>
      <c r="J10" s="6" t="s">
        <v>118</v>
      </c>
    </row>
    <row r="11" spans="1:11" ht="37.5" customHeight="1" x14ac:dyDescent="0.15">
      <c r="A11" s="1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9</v>
      </c>
    </row>
    <row r="12" spans="1:11" ht="18" customHeight="1" x14ac:dyDescent="0.15">
      <c r="A12" s="9" t="s">
        <v>163</v>
      </c>
      <c r="B12" s="20">
        <v>629537000</v>
      </c>
      <c r="C12" s="20">
        <v>67195385713</v>
      </c>
      <c r="D12" s="20">
        <v>18255868684</v>
      </c>
      <c r="E12" s="30">
        <f>C12-D12</f>
        <v>48939517029</v>
      </c>
      <c r="F12" s="20">
        <v>47441456330</v>
      </c>
      <c r="G12" s="24">
        <f>IFERROR(B12/F12,0)</f>
        <v>1.3269765489933054E-2</v>
      </c>
      <c r="H12" s="30">
        <f>ROUNDDOWN(E12*G12,0)</f>
        <v>649415914</v>
      </c>
      <c r="I12" s="20">
        <f>IF(H12&gt;0,IF(B12*0.7&gt;H12,B12-H12,0),0)</f>
        <v>0</v>
      </c>
      <c r="J12" s="20">
        <f>B12</f>
        <v>629537000</v>
      </c>
    </row>
    <row r="13" spans="1:11" ht="18" customHeight="1" x14ac:dyDescent="0.15">
      <c r="A13" s="3" t="s">
        <v>10</v>
      </c>
      <c r="B13" s="20">
        <f>SUM(B12:B12)</f>
        <v>629537000</v>
      </c>
      <c r="C13" s="20">
        <f>SUM(C12:C12)</f>
        <v>67195385713</v>
      </c>
      <c r="D13" s="20">
        <f>SUM(D12:D12)</f>
        <v>18255868684</v>
      </c>
      <c r="E13" s="30">
        <f>SUM(E12:E12)</f>
        <v>48939517029</v>
      </c>
      <c r="F13" s="20">
        <f>SUM(F12:F12)</f>
        <v>47441456330</v>
      </c>
      <c r="G13" s="25" t="s">
        <v>132</v>
      </c>
      <c r="H13" s="30">
        <f>SUM(H12:H12)</f>
        <v>649415914</v>
      </c>
      <c r="I13" s="20">
        <f>SUM(I12:I12)</f>
        <v>0</v>
      </c>
      <c r="J13" s="20">
        <f>SUM(J12:J12)</f>
        <v>629537000</v>
      </c>
    </row>
    <row r="15" spans="1:11" ht="13.2" x14ac:dyDescent="0.2">
      <c r="A15" s="12" t="s">
        <v>21</v>
      </c>
      <c r="K15" s="6" t="s">
        <v>118</v>
      </c>
    </row>
    <row r="16" spans="1:11" ht="37.5" customHeight="1" x14ac:dyDescent="0.15">
      <c r="A16" s="1" t="s">
        <v>12</v>
      </c>
      <c r="B16" s="2" t="s">
        <v>22</v>
      </c>
      <c r="C16" s="2" t="s">
        <v>14</v>
      </c>
      <c r="D16" s="2" t="s">
        <v>15</v>
      </c>
      <c r="E16" s="2" t="s">
        <v>16</v>
      </c>
      <c r="F16" s="2" t="s">
        <v>17</v>
      </c>
      <c r="G16" s="2" t="s">
        <v>18</v>
      </c>
      <c r="H16" s="2" t="s">
        <v>19</v>
      </c>
      <c r="I16" s="2" t="s">
        <v>23</v>
      </c>
      <c r="J16" s="2" t="s">
        <v>24</v>
      </c>
      <c r="K16" s="2" t="s">
        <v>9</v>
      </c>
    </row>
    <row r="17" spans="1:11" ht="18" customHeight="1" x14ac:dyDescent="0.15">
      <c r="A17" s="9" t="s">
        <v>164</v>
      </c>
      <c r="B17" s="20">
        <v>2362000</v>
      </c>
      <c r="C17" s="20"/>
      <c r="D17" s="20"/>
      <c r="E17" s="30">
        <f>C17-D17</f>
        <v>0</v>
      </c>
      <c r="F17" s="20"/>
      <c r="G17" s="24">
        <f>IFERROR(B17/F17,0)</f>
        <v>0</v>
      </c>
      <c r="H17" s="30">
        <f>ROUNDDOWN(E17*G17,0)</f>
        <v>0</v>
      </c>
      <c r="I17" s="20">
        <f>IF(H17&gt;0,IF(B17*0.7&gt;H17,B17-H17,0),0)</f>
        <v>0</v>
      </c>
      <c r="J17" s="20">
        <f>B17-I17</f>
        <v>2362000</v>
      </c>
      <c r="K17" s="20">
        <f>B17</f>
        <v>2362000</v>
      </c>
    </row>
    <row r="18" spans="1:11" ht="18" customHeight="1" x14ac:dyDescent="0.15">
      <c r="A18" s="9" t="s">
        <v>165</v>
      </c>
      <c r="B18" s="20">
        <v>55000</v>
      </c>
      <c r="C18" s="20"/>
      <c r="D18" s="20"/>
      <c r="E18" s="30">
        <f t="shared" ref="E18:E30" si="1">C18-D18</f>
        <v>0</v>
      </c>
      <c r="F18" s="20"/>
      <c r="G18" s="24">
        <f t="shared" ref="G18:G30" si="2">IFERROR(B18/F18,0)</f>
        <v>0</v>
      </c>
      <c r="H18" s="30">
        <f t="shared" ref="H18:H30" si="3">ROUNDDOWN(E18*G18,0)</f>
        <v>0</v>
      </c>
      <c r="I18" s="20">
        <f t="shared" ref="I18:I30" si="4">IF(H18&gt;0,IF(B18*0.7&gt;H18,B18-H18,0),0)</f>
        <v>0</v>
      </c>
      <c r="J18" s="20">
        <f t="shared" ref="J18:J30" si="5">B18-I18</f>
        <v>55000</v>
      </c>
      <c r="K18" s="20">
        <f t="shared" ref="K18:K30" si="6">B18</f>
        <v>55000</v>
      </c>
    </row>
    <row r="19" spans="1:11" ht="18" customHeight="1" x14ac:dyDescent="0.15">
      <c r="A19" s="9" t="s">
        <v>166</v>
      </c>
      <c r="B19" s="20">
        <v>262000</v>
      </c>
      <c r="C19" s="20"/>
      <c r="D19" s="20"/>
      <c r="E19" s="30">
        <f t="shared" si="1"/>
        <v>0</v>
      </c>
      <c r="F19" s="20"/>
      <c r="G19" s="24">
        <f t="shared" si="2"/>
        <v>0</v>
      </c>
      <c r="H19" s="30">
        <f t="shared" si="3"/>
        <v>0</v>
      </c>
      <c r="I19" s="20">
        <f t="shared" si="4"/>
        <v>0</v>
      </c>
      <c r="J19" s="20">
        <f t="shared" si="5"/>
        <v>262000</v>
      </c>
      <c r="K19" s="20">
        <f t="shared" si="6"/>
        <v>262000</v>
      </c>
    </row>
    <row r="20" spans="1:11" ht="18" customHeight="1" x14ac:dyDescent="0.15">
      <c r="A20" s="9" t="s">
        <v>167</v>
      </c>
      <c r="B20" s="20">
        <v>829000</v>
      </c>
      <c r="C20" s="20"/>
      <c r="D20" s="20"/>
      <c r="E20" s="30">
        <f t="shared" si="1"/>
        <v>0</v>
      </c>
      <c r="F20" s="20"/>
      <c r="G20" s="24">
        <f t="shared" si="2"/>
        <v>0</v>
      </c>
      <c r="H20" s="30">
        <f t="shared" si="3"/>
        <v>0</v>
      </c>
      <c r="I20" s="20">
        <f t="shared" si="4"/>
        <v>0</v>
      </c>
      <c r="J20" s="20">
        <f t="shared" si="5"/>
        <v>829000</v>
      </c>
      <c r="K20" s="20">
        <f t="shared" si="6"/>
        <v>829000</v>
      </c>
    </row>
    <row r="21" spans="1:11" ht="18" customHeight="1" x14ac:dyDescent="0.15">
      <c r="A21" s="9" t="s">
        <v>168</v>
      </c>
      <c r="B21" s="20">
        <v>1870000</v>
      </c>
      <c r="C21" s="20"/>
      <c r="D21" s="20"/>
      <c r="E21" s="30">
        <f t="shared" ref="E21:E24" si="7">C21-D21</f>
        <v>0</v>
      </c>
      <c r="F21" s="20"/>
      <c r="G21" s="24">
        <f t="shared" ref="G21:G24" si="8">IFERROR(B21/F21,0)</f>
        <v>0</v>
      </c>
      <c r="H21" s="30">
        <f t="shared" ref="H21:H24" si="9">ROUNDDOWN(E21*G21,0)</f>
        <v>0</v>
      </c>
      <c r="I21" s="20">
        <f t="shared" ref="I21:I24" si="10">IF(H21&gt;0,IF(B21*0.7&gt;H21,B21-H21,0),0)</f>
        <v>0</v>
      </c>
      <c r="J21" s="20">
        <f t="shared" ref="J21:J24" si="11">B21-I21</f>
        <v>1870000</v>
      </c>
      <c r="K21" s="20">
        <f t="shared" ref="K21:K24" si="12">B21</f>
        <v>1870000</v>
      </c>
    </row>
    <row r="22" spans="1:11" ht="18" customHeight="1" x14ac:dyDescent="0.15">
      <c r="A22" s="9" t="s">
        <v>169</v>
      </c>
      <c r="B22" s="20">
        <v>493000</v>
      </c>
      <c r="C22" s="20"/>
      <c r="D22" s="20"/>
      <c r="E22" s="30">
        <f t="shared" si="7"/>
        <v>0</v>
      </c>
      <c r="F22" s="20"/>
      <c r="G22" s="24">
        <f t="shared" si="8"/>
        <v>0</v>
      </c>
      <c r="H22" s="30">
        <f t="shared" si="9"/>
        <v>0</v>
      </c>
      <c r="I22" s="20">
        <f t="shared" si="10"/>
        <v>0</v>
      </c>
      <c r="J22" s="20">
        <f t="shared" si="11"/>
        <v>493000</v>
      </c>
      <c r="K22" s="20">
        <f t="shared" si="12"/>
        <v>493000</v>
      </c>
    </row>
    <row r="23" spans="1:11" ht="18" customHeight="1" x14ac:dyDescent="0.15">
      <c r="A23" s="9" t="s">
        <v>170</v>
      </c>
      <c r="B23" s="20">
        <v>8300000</v>
      </c>
      <c r="C23" s="20"/>
      <c r="D23" s="20"/>
      <c r="E23" s="30">
        <f t="shared" si="7"/>
        <v>0</v>
      </c>
      <c r="F23" s="20"/>
      <c r="G23" s="24">
        <f t="shared" si="8"/>
        <v>0</v>
      </c>
      <c r="H23" s="30">
        <f t="shared" si="9"/>
        <v>0</v>
      </c>
      <c r="I23" s="20">
        <f t="shared" si="10"/>
        <v>0</v>
      </c>
      <c r="J23" s="20">
        <f t="shared" si="11"/>
        <v>8300000</v>
      </c>
      <c r="K23" s="20">
        <f t="shared" si="12"/>
        <v>8300000</v>
      </c>
    </row>
    <row r="24" spans="1:11" ht="18" customHeight="1" x14ac:dyDescent="0.15">
      <c r="A24" s="9" t="s">
        <v>171</v>
      </c>
      <c r="B24" s="20">
        <v>900000</v>
      </c>
      <c r="C24" s="20"/>
      <c r="D24" s="20"/>
      <c r="E24" s="30">
        <f t="shared" si="7"/>
        <v>0</v>
      </c>
      <c r="F24" s="20"/>
      <c r="G24" s="24">
        <f t="shared" si="8"/>
        <v>0</v>
      </c>
      <c r="H24" s="30">
        <f t="shared" si="9"/>
        <v>0</v>
      </c>
      <c r="I24" s="20">
        <f t="shared" si="10"/>
        <v>0</v>
      </c>
      <c r="J24" s="20">
        <f t="shared" si="11"/>
        <v>900000</v>
      </c>
      <c r="K24" s="20">
        <f t="shared" si="12"/>
        <v>900000</v>
      </c>
    </row>
    <row r="25" spans="1:11" ht="18" customHeight="1" x14ac:dyDescent="0.15">
      <c r="A25" s="9" t="s">
        <v>172</v>
      </c>
      <c r="B25" s="20">
        <v>185000</v>
      </c>
      <c r="C25" s="20"/>
      <c r="D25" s="20"/>
      <c r="E25" s="30">
        <f t="shared" si="1"/>
        <v>0</v>
      </c>
      <c r="F25" s="20"/>
      <c r="G25" s="24">
        <f t="shared" si="2"/>
        <v>0</v>
      </c>
      <c r="H25" s="30">
        <f t="shared" si="3"/>
        <v>0</v>
      </c>
      <c r="I25" s="20">
        <f t="shared" si="4"/>
        <v>0</v>
      </c>
      <c r="J25" s="20">
        <f t="shared" si="5"/>
        <v>185000</v>
      </c>
      <c r="K25" s="20">
        <f t="shared" si="6"/>
        <v>185000</v>
      </c>
    </row>
    <row r="26" spans="1:11" ht="18" customHeight="1" x14ac:dyDescent="0.15">
      <c r="A26" s="9" t="s">
        <v>173</v>
      </c>
      <c r="B26" s="20">
        <v>1000000</v>
      </c>
      <c r="C26" s="20"/>
      <c r="D26" s="20"/>
      <c r="E26" s="30">
        <f t="shared" si="1"/>
        <v>0</v>
      </c>
      <c r="F26" s="20"/>
      <c r="G26" s="24">
        <f t="shared" si="2"/>
        <v>0</v>
      </c>
      <c r="H26" s="30">
        <f t="shared" si="3"/>
        <v>0</v>
      </c>
      <c r="I26" s="20">
        <f t="shared" si="4"/>
        <v>0</v>
      </c>
      <c r="J26" s="20">
        <f t="shared" si="5"/>
        <v>1000000</v>
      </c>
      <c r="K26" s="20">
        <f t="shared" si="6"/>
        <v>1000000</v>
      </c>
    </row>
    <row r="27" spans="1:11" ht="18" customHeight="1" x14ac:dyDescent="0.15">
      <c r="A27" s="9" t="s">
        <v>174</v>
      </c>
      <c r="B27" s="20">
        <v>1141000</v>
      </c>
      <c r="C27" s="20"/>
      <c r="D27" s="20"/>
      <c r="E27" s="30">
        <f t="shared" si="1"/>
        <v>0</v>
      </c>
      <c r="F27" s="20"/>
      <c r="G27" s="24">
        <f t="shared" si="2"/>
        <v>0</v>
      </c>
      <c r="H27" s="30">
        <f t="shared" si="3"/>
        <v>0</v>
      </c>
      <c r="I27" s="20">
        <f t="shared" si="4"/>
        <v>0</v>
      </c>
      <c r="J27" s="20">
        <f t="shared" si="5"/>
        <v>1141000</v>
      </c>
      <c r="K27" s="20">
        <f t="shared" si="6"/>
        <v>1141000</v>
      </c>
    </row>
    <row r="28" spans="1:11" ht="18" customHeight="1" x14ac:dyDescent="0.15">
      <c r="A28" s="9" t="s">
        <v>175</v>
      </c>
      <c r="B28" s="20">
        <v>1000000</v>
      </c>
      <c r="C28" s="20"/>
      <c r="D28" s="20"/>
      <c r="E28" s="30">
        <f t="shared" si="1"/>
        <v>0</v>
      </c>
      <c r="F28" s="20"/>
      <c r="G28" s="24">
        <f t="shared" si="2"/>
        <v>0</v>
      </c>
      <c r="H28" s="30">
        <f t="shared" si="3"/>
        <v>0</v>
      </c>
      <c r="I28" s="20">
        <f t="shared" si="4"/>
        <v>0</v>
      </c>
      <c r="J28" s="20">
        <f t="shared" si="5"/>
        <v>1000000</v>
      </c>
      <c r="K28" s="20">
        <f t="shared" si="6"/>
        <v>1000000</v>
      </c>
    </row>
    <row r="29" spans="1:11" ht="18" customHeight="1" x14ac:dyDescent="0.15">
      <c r="A29" s="9" t="s">
        <v>176</v>
      </c>
      <c r="B29" s="20">
        <v>150000</v>
      </c>
      <c r="C29" s="20"/>
      <c r="D29" s="20"/>
      <c r="E29" s="30">
        <f t="shared" si="1"/>
        <v>0</v>
      </c>
      <c r="F29" s="20"/>
      <c r="G29" s="24">
        <f t="shared" si="2"/>
        <v>0</v>
      </c>
      <c r="H29" s="30">
        <f t="shared" si="3"/>
        <v>0</v>
      </c>
      <c r="I29" s="20">
        <f t="shared" si="4"/>
        <v>0</v>
      </c>
      <c r="J29" s="20">
        <f t="shared" si="5"/>
        <v>150000</v>
      </c>
      <c r="K29" s="20">
        <f t="shared" si="6"/>
        <v>150000</v>
      </c>
    </row>
    <row r="30" spans="1:11" ht="18" customHeight="1" x14ac:dyDescent="0.15">
      <c r="A30" s="9" t="s">
        <v>177</v>
      </c>
      <c r="B30" s="20">
        <v>400000</v>
      </c>
      <c r="C30" s="20"/>
      <c r="D30" s="20"/>
      <c r="E30" s="30">
        <f t="shared" si="1"/>
        <v>0</v>
      </c>
      <c r="F30" s="20"/>
      <c r="G30" s="24">
        <f t="shared" si="2"/>
        <v>0</v>
      </c>
      <c r="H30" s="30">
        <f t="shared" si="3"/>
        <v>0</v>
      </c>
      <c r="I30" s="20">
        <f t="shared" si="4"/>
        <v>0</v>
      </c>
      <c r="J30" s="20">
        <f t="shared" si="5"/>
        <v>400000</v>
      </c>
      <c r="K30" s="20">
        <f t="shared" si="6"/>
        <v>400000</v>
      </c>
    </row>
    <row r="31" spans="1:11" ht="18" customHeight="1" x14ac:dyDescent="0.15">
      <c r="A31" s="3" t="s">
        <v>10</v>
      </c>
      <c r="B31" s="20">
        <f>SUM(B17:B30)</f>
        <v>18947000</v>
      </c>
      <c r="C31" s="20">
        <f t="shared" ref="C31:K31" si="13">SUM(C17:C30)</f>
        <v>0</v>
      </c>
      <c r="D31" s="20">
        <f t="shared" si="13"/>
        <v>0</v>
      </c>
      <c r="E31" s="30">
        <f t="shared" si="13"/>
        <v>0</v>
      </c>
      <c r="F31" s="20">
        <f t="shared" si="13"/>
        <v>0</v>
      </c>
      <c r="G31" s="25" t="s">
        <v>132</v>
      </c>
      <c r="H31" s="30">
        <f t="shared" si="13"/>
        <v>0</v>
      </c>
      <c r="I31" s="20">
        <f t="shared" si="13"/>
        <v>0</v>
      </c>
      <c r="J31" s="20">
        <f t="shared" si="13"/>
        <v>18947000</v>
      </c>
      <c r="K31" s="20">
        <f t="shared" si="13"/>
        <v>18947000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zoomScale="96" zoomScaleNormal="70" workbookViewId="0">
      <selection activeCell="C29" sqref="C29"/>
    </sheetView>
  </sheetViews>
  <sheetFormatPr defaultColWidth="8.8984375" defaultRowHeight="10.8" x14ac:dyDescent="0.15"/>
  <cols>
    <col min="1" max="1" width="30.59765625" style="4" customWidth="1"/>
    <col min="2" max="7" width="19.8984375" style="4" customWidth="1"/>
    <col min="8" max="16384" width="8.8984375" style="4"/>
  </cols>
  <sheetData>
    <row r="1" spans="1:7" ht="21" x14ac:dyDescent="0.25">
      <c r="A1" s="8" t="s">
        <v>25</v>
      </c>
    </row>
    <row r="2" spans="1:7" ht="13.2" x14ac:dyDescent="0.2">
      <c r="A2" s="7" t="str">
        <f>有形固定資産の明細!A2</f>
        <v>自治体名：白子町</v>
      </c>
    </row>
    <row r="3" spans="1:7" ht="13.2" x14ac:dyDescent="0.2">
      <c r="A3" s="7" t="str">
        <f>有形固定資産の明細!A3</f>
        <v>年度：令和6年度</v>
      </c>
    </row>
    <row r="4" spans="1:7" ht="13.2" x14ac:dyDescent="0.2">
      <c r="G4" s="6" t="s">
        <v>118</v>
      </c>
    </row>
    <row r="5" spans="1:7" ht="22.5" customHeight="1" x14ac:dyDescent="0.1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2" t="s">
        <v>31</v>
      </c>
      <c r="G5" s="2" t="s">
        <v>9</v>
      </c>
    </row>
    <row r="6" spans="1:7" ht="18" customHeight="1" x14ac:dyDescent="0.15">
      <c r="A6" s="9" t="s">
        <v>178</v>
      </c>
      <c r="B6" s="20">
        <v>1462875000</v>
      </c>
      <c r="C6" s="20"/>
      <c r="D6" s="20"/>
      <c r="E6" s="20"/>
      <c r="F6" s="20">
        <f>SUM(B6:E6)</f>
        <v>1462875000</v>
      </c>
      <c r="G6" s="20">
        <f>F6</f>
        <v>1462875000</v>
      </c>
    </row>
    <row r="7" spans="1:7" ht="18" customHeight="1" x14ac:dyDescent="0.15">
      <c r="A7" s="9" t="s">
        <v>179</v>
      </c>
      <c r="B7" s="20">
        <v>95762000</v>
      </c>
      <c r="C7" s="20"/>
      <c r="D7" s="20"/>
      <c r="E7" s="20"/>
      <c r="F7" s="20">
        <f t="shared" ref="F7:F14" si="0">SUM(B7:E7)</f>
        <v>95762000</v>
      </c>
      <c r="G7" s="20">
        <f t="shared" ref="G7:G14" si="1">F7</f>
        <v>95762000</v>
      </c>
    </row>
    <row r="8" spans="1:7" ht="18" customHeight="1" x14ac:dyDescent="0.15">
      <c r="A8" s="9" t="s">
        <v>180</v>
      </c>
      <c r="B8" s="20">
        <v>235192000</v>
      </c>
      <c r="C8" s="20"/>
      <c r="D8" s="20"/>
      <c r="E8" s="20"/>
      <c r="F8" s="20">
        <f t="shared" si="0"/>
        <v>235192000</v>
      </c>
      <c r="G8" s="20">
        <f t="shared" si="1"/>
        <v>235192000</v>
      </c>
    </row>
    <row r="9" spans="1:7" ht="18" customHeight="1" x14ac:dyDescent="0.15">
      <c r="A9" s="9" t="s">
        <v>181</v>
      </c>
      <c r="B9" s="20">
        <v>27723000</v>
      </c>
      <c r="C9" s="20"/>
      <c r="D9" s="20"/>
      <c r="E9" s="20"/>
      <c r="F9" s="20">
        <f t="shared" si="0"/>
        <v>27723000</v>
      </c>
      <c r="G9" s="20">
        <f t="shared" si="1"/>
        <v>27723000</v>
      </c>
    </row>
    <row r="10" spans="1:7" ht="18" customHeight="1" x14ac:dyDescent="0.15">
      <c r="A10" s="9" t="s">
        <v>182</v>
      </c>
      <c r="B10" s="20">
        <v>100944000</v>
      </c>
      <c r="C10" s="20"/>
      <c r="D10" s="20"/>
      <c r="E10" s="20"/>
      <c r="F10" s="20">
        <f t="shared" si="0"/>
        <v>100944000</v>
      </c>
      <c r="G10" s="20">
        <f t="shared" si="1"/>
        <v>100944000</v>
      </c>
    </row>
    <row r="11" spans="1:7" ht="18" customHeight="1" x14ac:dyDescent="0.15">
      <c r="A11" s="9" t="s">
        <v>183</v>
      </c>
      <c r="B11" s="20">
        <v>180887544</v>
      </c>
      <c r="C11" s="20"/>
      <c r="D11" s="20"/>
      <c r="E11" s="20"/>
      <c r="F11" s="20">
        <f t="shared" si="0"/>
        <v>180887544</v>
      </c>
      <c r="G11" s="20">
        <f t="shared" si="1"/>
        <v>180887544</v>
      </c>
    </row>
    <row r="12" spans="1:7" ht="18" customHeight="1" x14ac:dyDescent="0.15">
      <c r="A12" s="9" t="s">
        <v>184</v>
      </c>
      <c r="B12" s="20">
        <v>60426803</v>
      </c>
      <c r="C12" s="20"/>
      <c r="D12" s="20"/>
      <c r="E12" s="20"/>
      <c r="F12" s="20">
        <f t="shared" si="0"/>
        <v>60426803</v>
      </c>
      <c r="G12" s="20">
        <f t="shared" si="1"/>
        <v>60426803</v>
      </c>
    </row>
    <row r="13" spans="1:7" ht="18" customHeight="1" x14ac:dyDescent="0.15">
      <c r="A13" s="9" t="s">
        <v>185</v>
      </c>
      <c r="B13" s="20">
        <v>429158121</v>
      </c>
      <c r="C13" s="20"/>
      <c r="D13" s="20"/>
      <c r="E13" s="20"/>
      <c r="F13" s="20">
        <f t="shared" si="0"/>
        <v>429158121</v>
      </c>
      <c r="G13" s="20">
        <f t="shared" si="1"/>
        <v>429158121</v>
      </c>
    </row>
    <row r="14" spans="1:7" ht="18" customHeight="1" x14ac:dyDescent="0.15">
      <c r="A14" s="9" t="s">
        <v>186</v>
      </c>
      <c r="B14" s="20">
        <v>1973523</v>
      </c>
      <c r="C14" s="20"/>
      <c r="D14" s="20"/>
      <c r="E14" s="20"/>
      <c r="F14" s="20">
        <f t="shared" si="0"/>
        <v>1973523</v>
      </c>
      <c r="G14" s="20">
        <f t="shared" si="1"/>
        <v>1973523</v>
      </c>
    </row>
    <row r="15" spans="1:7" ht="18" customHeight="1" x14ac:dyDescent="0.15">
      <c r="A15" s="3" t="s">
        <v>10</v>
      </c>
      <c r="B15" s="20">
        <f>SUM(B6:B14)</f>
        <v>2594941991</v>
      </c>
      <c r="C15" s="20">
        <f t="shared" ref="C15:G15" si="2">SUM(C6:C14)</f>
        <v>0</v>
      </c>
      <c r="D15" s="20">
        <f t="shared" si="2"/>
        <v>0</v>
      </c>
      <c r="E15" s="20">
        <f t="shared" si="2"/>
        <v>0</v>
      </c>
      <c r="F15" s="20">
        <f t="shared" si="2"/>
        <v>2594941991</v>
      </c>
      <c r="G15" s="20">
        <f t="shared" si="2"/>
        <v>2594941991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="89" zoomScaleNormal="70" workbookViewId="0">
      <selection activeCell="C25" sqref="C25"/>
    </sheetView>
  </sheetViews>
  <sheetFormatPr defaultColWidth="8.8984375" defaultRowHeight="10.8" x14ac:dyDescent="0.15"/>
  <cols>
    <col min="1" max="1" width="30.8984375" style="4" customWidth="1"/>
    <col min="2" max="6" width="19.8984375" style="4" customWidth="1"/>
    <col min="7" max="16384" width="8.8984375" style="4"/>
  </cols>
  <sheetData>
    <row r="1" spans="1:6" ht="21" x14ac:dyDescent="0.25">
      <c r="A1" s="8" t="s">
        <v>32</v>
      </c>
    </row>
    <row r="2" spans="1:6" ht="13.2" x14ac:dyDescent="0.2">
      <c r="A2" s="7" t="str">
        <f>有形固定資産の明細!A2</f>
        <v>自治体名：白子町</v>
      </c>
    </row>
    <row r="3" spans="1:6" ht="13.2" x14ac:dyDescent="0.2">
      <c r="A3" s="7" t="str">
        <f>有形固定資産の明細!A3</f>
        <v>年度：令和6年度</v>
      </c>
    </row>
    <row r="4" spans="1:6" ht="13.2" x14ac:dyDescent="0.2">
      <c r="F4" s="6" t="s">
        <v>118</v>
      </c>
    </row>
    <row r="5" spans="1:6" ht="22.5" customHeight="1" x14ac:dyDescent="0.15">
      <c r="A5" s="36" t="s">
        <v>33</v>
      </c>
      <c r="B5" s="36" t="s">
        <v>34</v>
      </c>
      <c r="C5" s="36"/>
      <c r="D5" s="36" t="s">
        <v>35</v>
      </c>
      <c r="E5" s="36"/>
      <c r="F5" s="37" t="s">
        <v>36</v>
      </c>
    </row>
    <row r="6" spans="1:6" ht="22.5" customHeight="1" x14ac:dyDescent="0.15">
      <c r="A6" s="36"/>
      <c r="B6" s="1" t="s">
        <v>37</v>
      </c>
      <c r="C6" s="2" t="s">
        <v>38</v>
      </c>
      <c r="D6" s="1" t="s">
        <v>37</v>
      </c>
      <c r="E6" s="2" t="s">
        <v>38</v>
      </c>
      <c r="F6" s="36"/>
    </row>
    <row r="7" spans="1:6" ht="18" customHeight="1" x14ac:dyDescent="0.15">
      <c r="A7" s="9"/>
      <c r="B7" s="20"/>
      <c r="C7" s="20"/>
      <c r="D7" s="20"/>
      <c r="E7" s="20"/>
      <c r="F7" s="20">
        <f>B7+D7</f>
        <v>0</v>
      </c>
    </row>
    <row r="8" spans="1:6" ht="18" customHeight="1" x14ac:dyDescent="0.15">
      <c r="A8" s="3" t="s">
        <v>10</v>
      </c>
      <c r="B8" s="20">
        <f>SUM(B7:B7)</f>
        <v>0</v>
      </c>
      <c r="C8" s="20">
        <f>SUM(C7:C7)</f>
        <v>0</v>
      </c>
      <c r="D8" s="20">
        <f>SUM(D7:D7)</f>
        <v>0</v>
      </c>
      <c r="E8" s="20">
        <f>SUM(E7:E7)</f>
        <v>0</v>
      </c>
      <c r="F8" s="20">
        <f>SUM(F7:F7)</f>
        <v>0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topLeftCell="A2" zoomScale="93" zoomScaleNormal="70" workbookViewId="0">
      <selection activeCell="J19" sqref="J19"/>
    </sheetView>
  </sheetViews>
  <sheetFormatPr defaultColWidth="8.8984375" defaultRowHeight="10.8" x14ac:dyDescent="0.15"/>
  <cols>
    <col min="1" max="1" width="30.8984375" style="4" customWidth="1"/>
    <col min="2" max="3" width="19.8984375" style="4" customWidth="1"/>
    <col min="4" max="16384" width="8.8984375" style="4"/>
  </cols>
  <sheetData>
    <row r="1" spans="1:8" ht="21" x14ac:dyDescent="0.25">
      <c r="A1" s="8" t="s">
        <v>39</v>
      </c>
    </row>
    <row r="2" spans="1:8" ht="13.2" x14ac:dyDescent="0.2">
      <c r="A2" s="7" t="str">
        <f>有形固定資産の明細!A2</f>
        <v>自治体名：白子町</v>
      </c>
    </row>
    <row r="3" spans="1:8" ht="13.2" x14ac:dyDescent="0.2">
      <c r="A3" s="7" t="str">
        <f>有形固定資産の明細!A3</f>
        <v>年度：令和6年度</v>
      </c>
    </row>
    <row r="4" spans="1:8" ht="13.2" x14ac:dyDescent="0.2">
      <c r="C4" s="6" t="s">
        <v>118</v>
      </c>
    </row>
    <row r="5" spans="1:8" ht="22.5" customHeight="1" x14ac:dyDescent="0.15">
      <c r="A5" s="1" t="s">
        <v>33</v>
      </c>
      <c r="B5" s="1" t="s">
        <v>37</v>
      </c>
      <c r="C5" s="1" t="s">
        <v>40</v>
      </c>
    </row>
    <row r="6" spans="1:8" ht="18" customHeight="1" x14ac:dyDescent="0.15">
      <c r="A6" s="9" t="s">
        <v>41</v>
      </c>
      <c r="B6" s="20"/>
      <c r="C6" s="20"/>
    </row>
    <row r="7" spans="1:8" ht="18" customHeight="1" x14ac:dyDescent="0.15">
      <c r="A7" s="9"/>
      <c r="B7" s="20"/>
      <c r="C7" s="20"/>
    </row>
    <row r="8" spans="1:8" ht="18" customHeight="1" thickBot="1" x14ac:dyDescent="0.2">
      <c r="A8" s="10" t="s">
        <v>42</v>
      </c>
      <c r="B8" s="23">
        <f>SUM(B7:B7)</f>
        <v>0</v>
      </c>
      <c r="C8" s="23">
        <f>SUM(C7:C7)</f>
        <v>0</v>
      </c>
    </row>
    <row r="9" spans="1:8" ht="18" customHeight="1" thickTop="1" x14ac:dyDescent="0.15">
      <c r="A9" s="9" t="s">
        <v>43</v>
      </c>
      <c r="B9" s="20"/>
      <c r="C9" s="20"/>
    </row>
    <row r="10" spans="1:8" ht="18" customHeight="1" x14ac:dyDescent="0.15">
      <c r="A10" s="9" t="s">
        <v>187</v>
      </c>
      <c r="B10" s="20">
        <v>15734442</v>
      </c>
      <c r="C10" s="20">
        <v>1376495.0900624285</v>
      </c>
      <c r="E10" s="4" t="s">
        <v>196</v>
      </c>
      <c r="G10" s="4">
        <v>5355166</v>
      </c>
      <c r="H10" s="4">
        <f>$G$10*B10/$B$16</f>
        <v>1376495.0900624285</v>
      </c>
    </row>
    <row r="11" spans="1:8" ht="18" customHeight="1" x14ac:dyDescent="0.15">
      <c r="A11" s="9" t="s">
        <v>188</v>
      </c>
      <c r="B11" s="20">
        <v>3000200</v>
      </c>
      <c r="C11" s="20">
        <v>262466.28696494596</v>
      </c>
      <c r="H11" s="4">
        <f t="shared" ref="H11:H14" si="0">$G$10*B11/$B$16</f>
        <v>262466.28696494596</v>
      </c>
    </row>
    <row r="12" spans="1:8" ht="18" customHeight="1" x14ac:dyDescent="0.15">
      <c r="A12" s="9" t="s">
        <v>189</v>
      </c>
      <c r="B12" s="20">
        <v>39783850</v>
      </c>
      <c r="C12" s="20">
        <v>3480407.7697054744</v>
      </c>
      <c r="H12" s="4">
        <f t="shared" si="0"/>
        <v>3480407.7697054744</v>
      </c>
    </row>
    <row r="13" spans="1:8" ht="18" customHeight="1" x14ac:dyDescent="0.15">
      <c r="A13" s="9" t="s">
        <v>190</v>
      </c>
      <c r="B13" s="20">
        <v>2609960</v>
      </c>
      <c r="C13" s="20">
        <v>228326.94831245593</v>
      </c>
      <c r="H13" s="4">
        <f t="shared" si="0"/>
        <v>228326.94831245593</v>
      </c>
    </row>
    <row r="14" spans="1:8" ht="18" customHeight="1" x14ac:dyDescent="0.15">
      <c r="A14" s="9" t="s">
        <v>195</v>
      </c>
      <c r="B14" s="35">
        <v>85387</v>
      </c>
      <c r="C14" s="20">
        <v>7469.9049546949673</v>
      </c>
      <c r="H14" s="4">
        <f t="shared" si="0"/>
        <v>7469.9049546949673</v>
      </c>
    </row>
    <row r="15" spans="1:8" ht="18" customHeight="1" x14ac:dyDescent="0.15">
      <c r="A15" s="9"/>
      <c r="B15" s="20"/>
      <c r="C15" s="20"/>
    </row>
    <row r="16" spans="1:8" ht="18" customHeight="1" thickBot="1" x14ac:dyDescent="0.2">
      <c r="A16" s="10" t="s">
        <v>42</v>
      </c>
      <c r="B16" s="23">
        <f>SUM(B10:B15)</f>
        <v>61213839</v>
      </c>
      <c r="C16" s="23">
        <f>SUM(C10:C15)</f>
        <v>5355166</v>
      </c>
    </row>
    <row r="17" spans="1:3" ht="18" customHeight="1" thickTop="1" x14ac:dyDescent="0.15">
      <c r="A17" s="3" t="s">
        <v>10</v>
      </c>
      <c r="B17" s="20">
        <f>B8+B16</f>
        <v>61213839</v>
      </c>
      <c r="C17" s="20">
        <f>C8+C16</f>
        <v>5355166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zoomScaleNormal="70" workbookViewId="0">
      <selection activeCell="N14" sqref="N14"/>
    </sheetView>
  </sheetViews>
  <sheetFormatPr defaultColWidth="8.8984375" defaultRowHeight="10.8" x14ac:dyDescent="0.15"/>
  <cols>
    <col min="1" max="1" width="30.8984375" style="4" customWidth="1"/>
    <col min="2" max="3" width="19.8984375" style="4" customWidth="1"/>
    <col min="4" max="16384" width="8.8984375" style="4"/>
  </cols>
  <sheetData>
    <row r="1" spans="1:8" ht="21" x14ac:dyDescent="0.25">
      <c r="A1" s="8" t="s">
        <v>44</v>
      </c>
    </row>
    <row r="2" spans="1:8" ht="13.2" x14ac:dyDescent="0.2">
      <c r="A2" s="7" t="str">
        <f>有形固定資産の明細!A2</f>
        <v>自治体名：白子町</v>
      </c>
    </row>
    <row r="3" spans="1:8" ht="13.2" x14ac:dyDescent="0.2">
      <c r="A3" s="7" t="str">
        <f>有形固定資産の明細!A3</f>
        <v>年度：令和6年度</v>
      </c>
    </row>
    <row r="4" spans="1:8" ht="13.2" x14ac:dyDescent="0.2">
      <c r="C4" s="6" t="s">
        <v>118</v>
      </c>
    </row>
    <row r="5" spans="1:8" ht="22.5" customHeight="1" x14ac:dyDescent="0.15">
      <c r="A5" s="1" t="s">
        <v>33</v>
      </c>
      <c r="B5" s="1" t="s">
        <v>37</v>
      </c>
      <c r="C5" s="1" t="s">
        <v>40</v>
      </c>
    </row>
    <row r="6" spans="1:8" ht="18" customHeight="1" x14ac:dyDescent="0.15">
      <c r="A6" s="9" t="s">
        <v>41</v>
      </c>
      <c r="B6" s="20"/>
      <c r="C6" s="20"/>
    </row>
    <row r="7" spans="1:8" ht="18" customHeight="1" x14ac:dyDescent="0.15">
      <c r="A7" s="9"/>
      <c r="B7" s="20"/>
      <c r="C7" s="20"/>
    </row>
    <row r="8" spans="1:8" ht="18" customHeight="1" thickBot="1" x14ac:dyDescent="0.2">
      <c r="A8" s="10" t="s">
        <v>42</v>
      </c>
      <c r="B8" s="23">
        <f>SUM(B7:B7)</f>
        <v>0</v>
      </c>
      <c r="C8" s="23">
        <f>SUM(C7:C7)</f>
        <v>0</v>
      </c>
    </row>
    <row r="9" spans="1:8" ht="18" customHeight="1" thickTop="1" x14ac:dyDescent="0.15">
      <c r="A9" s="9" t="s">
        <v>43</v>
      </c>
      <c r="B9" s="20"/>
      <c r="C9" s="20"/>
    </row>
    <row r="10" spans="1:8" ht="18" customHeight="1" x14ac:dyDescent="0.15">
      <c r="A10" s="9" t="s">
        <v>200</v>
      </c>
      <c r="B10" s="20">
        <v>10312535</v>
      </c>
      <c r="C10" s="20">
        <v>564656.92028311465</v>
      </c>
      <c r="E10" s="4" t="s">
        <v>205</v>
      </c>
      <c r="G10" s="4">
        <v>1692141.1965051414</v>
      </c>
      <c r="H10" s="4">
        <f>$G$10*B10/$B$18</f>
        <v>564656.92028311465</v>
      </c>
    </row>
    <row r="11" spans="1:8" ht="18" customHeight="1" x14ac:dyDescent="0.15">
      <c r="A11" s="9" t="s">
        <v>201</v>
      </c>
      <c r="B11" s="20">
        <v>354500</v>
      </c>
      <c r="C11" s="20">
        <v>19410.443527257277</v>
      </c>
      <c r="H11" s="4">
        <f t="shared" ref="H11:H17" si="0">$G$10*B11/$B$18</f>
        <v>19410.443527257277</v>
      </c>
    </row>
    <row r="12" spans="1:8" ht="18" customHeight="1" x14ac:dyDescent="0.15">
      <c r="A12" s="9" t="s">
        <v>197</v>
      </c>
      <c r="B12" s="20">
        <v>17216896</v>
      </c>
      <c r="C12" s="20">
        <v>942701.23419650691</v>
      </c>
      <c r="H12" s="4">
        <f t="shared" si="0"/>
        <v>942701.23419650691</v>
      </c>
    </row>
    <row r="13" spans="1:8" ht="18" customHeight="1" x14ac:dyDescent="0.15">
      <c r="A13" s="9" t="s">
        <v>202</v>
      </c>
      <c r="B13" s="20">
        <v>1112400</v>
      </c>
      <c r="C13" s="20">
        <v>60908.82194561635</v>
      </c>
      <c r="H13" s="4">
        <f t="shared" si="0"/>
        <v>60908.82194561635</v>
      </c>
    </row>
    <row r="14" spans="1:8" ht="18" customHeight="1" x14ac:dyDescent="0.15">
      <c r="A14" s="9" t="s">
        <v>203</v>
      </c>
      <c r="B14" s="20">
        <v>30000</v>
      </c>
      <c r="C14" s="20">
        <v>1642.6327385549178</v>
      </c>
      <c r="H14" s="4">
        <f t="shared" si="0"/>
        <v>1642.6327385549178</v>
      </c>
    </row>
    <row r="15" spans="1:8" ht="18" customHeight="1" x14ac:dyDescent="0.15">
      <c r="A15" s="9" t="s">
        <v>204</v>
      </c>
      <c r="B15" s="20">
        <v>844700</v>
      </c>
      <c r="C15" s="20">
        <v>46251.062475244638</v>
      </c>
      <c r="H15" s="4">
        <f t="shared" si="0"/>
        <v>46251.062475244638</v>
      </c>
    </row>
    <row r="16" spans="1:8" ht="18" customHeight="1" x14ac:dyDescent="0.15">
      <c r="A16" s="9" t="s">
        <v>198</v>
      </c>
      <c r="B16" s="20">
        <v>838000</v>
      </c>
      <c r="C16" s="20">
        <v>45884.207830300707</v>
      </c>
      <c r="H16" s="4">
        <f t="shared" si="0"/>
        <v>45884.207830300707</v>
      </c>
    </row>
    <row r="17" spans="1:8" ht="18" customHeight="1" x14ac:dyDescent="0.15">
      <c r="A17" s="9" t="s">
        <v>199</v>
      </c>
      <c r="B17" s="20">
        <v>195160</v>
      </c>
      <c r="C17" s="20">
        <v>10685.873508545927</v>
      </c>
      <c r="H17" s="4">
        <f t="shared" si="0"/>
        <v>10685.873508545927</v>
      </c>
    </row>
    <row r="18" spans="1:8" ht="18" customHeight="1" thickBot="1" x14ac:dyDescent="0.2">
      <c r="A18" s="10" t="s">
        <v>42</v>
      </c>
      <c r="B18" s="23">
        <f>SUM(B10:B17)</f>
        <v>30904191</v>
      </c>
      <c r="C18" s="23">
        <f>SUM(C10:C17)</f>
        <v>1692141.1965051417</v>
      </c>
    </row>
    <row r="19" spans="1:8" ht="18" customHeight="1" thickTop="1" x14ac:dyDescent="0.15">
      <c r="A19" s="3" t="s">
        <v>10</v>
      </c>
      <c r="B19" s="20">
        <f>B8+B18</f>
        <v>30904191</v>
      </c>
      <c r="C19" s="20">
        <f>C8+C18</f>
        <v>1692141.1965051417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zoomScale="96" zoomScaleNormal="70" workbookViewId="0">
      <selection activeCell="E14" sqref="E14"/>
    </sheetView>
  </sheetViews>
  <sheetFormatPr defaultColWidth="8.8984375" defaultRowHeight="10.8" x14ac:dyDescent="0.15"/>
  <cols>
    <col min="1" max="1" width="20.8984375" style="4" customWidth="1"/>
    <col min="2" max="2" width="14.8984375" style="4" customWidth="1"/>
    <col min="3" max="3" width="16.8984375" style="4" customWidth="1"/>
    <col min="4" max="11" width="14.8984375" style="4" customWidth="1"/>
    <col min="12" max="16384" width="8.8984375" style="4"/>
  </cols>
  <sheetData>
    <row r="1" spans="1:11" ht="21" x14ac:dyDescent="0.25">
      <c r="A1" s="8" t="s">
        <v>45</v>
      </c>
    </row>
    <row r="2" spans="1:11" ht="13.2" x14ac:dyDescent="0.2">
      <c r="A2" s="7" t="str">
        <f>有形固定資産の明細!A2</f>
        <v>自治体名：白子町</v>
      </c>
    </row>
    <row r="3" spans="1:11" ht="13.2" x14ac:dyDescent="0.2">
      <c r="A3" s="7" t="str">
        <f>有形固定資産の明細!A3</f>
        <v>年度：令和6年度</v>
      </c>
    </row>
    <row r="4" spans="1:11" ht="13.2" x14ac:dyDescent="0.2">
      <c r="K4" s="6" t="s">
        <v>118</v>
      </c>
    </row>
    <row r="5" spans="1:11" ht="22.5" customHeight="1" x14ac:dyDescent="0.15">
      <c r="A5" s="36" t="s">
        <v>26</v>
      </c>
      <c r="B5" s="38" t="s">
        <v>46</v>
      </c>
      <c r="C5" s="16"/>
      <c r="D5" s="36" t="s">
        <v>47</v>
      </c>
      <c r="E5" s="37" t="s">
        <v>48</v>
      </c>
      <c r="F5" s="36" t="s">
        <v>49</v>
      </c>
      <c r="G5" s="37" t="s">
        <v>50</v>
      </c>
      <c r="H5" s="38" t="s">
        <v>51</v>
      </c>
      <c r="I5" s="15"/>
      <c r="J5" s="13"/>
      <c r="K5" s="36" t="s">
        <v>30</v>
      </c>
    </row>
    <row r="6" spans="1:11" ht="22.5" customHeight="1" x14ac:dyDescent="0.15">
      <c r="A6" s="36"/>
      <c r="B6" s="36"/>
      <c r="C6" s="11" t="s">
        <v>52</v>
      </c>
      <c r="D6" s="36"/>
      <c r="E6" s="36"/>
      <c r="F6" s="36"/>
      <c r="G6" s="36"/>
      <c r="H6" s="36"/>
      <c r="I6" s="1" t="s">
        <v>53</v>
      </c>
      <c r="J6" s="1" t="s">
        <v>54</v>
      </c>
      <c r="K6" s="36"/>
    </row>
    <row r="7" spans="1:11" ht="18" customHeight="1" x14ac:dyDescent="0.15">
      <c r="A7" s="5" t="s">
        <v>55</v>
      </c>
      <c r="B7" s="20"/>
      <c r="C7" s="22"/>
      <c r="D7" s="20"/>
      <c r="E7" s="20"/>
      <c r="F7" s="20"/>
      <c r="G7" s="20"/>
      <c r="H7" s="20"/>
      <c r="I7" s="20"/>
      <c r="J7" s="20"/>
      <c r="K7" s="20"/>
    </row>
    <row r="8" spans="1:11" ht="18" customHeight="1" x14ac:dyDescent="0.15">
      <c r="A8" s="5" t="s">
        <v>56</v>
      </c>
      <c r="B8" s="20">
        <v>668294000</v>
      </c>
      <c r="C8" s="22"/>
      <c r="D8" s="20"/>
      <c r="E8" s="20"/>
      <c r="F8" s="20"/>
      <c r="G8" s="20"/>
      <c r="H8" s="20"/>
      <c r="I8" s="20"/>
      <c r="J8" s="20"/>
      <c r="K8" s="20"/>
    </row>
    <row r="9" spans="1:11" ht="18" customHeight="1" x14ac:dyDescent="0.15">
      <c r="A9" s="5" t="s">
        <v>206</v>
      </c>
      <c r="B9" s="20">
        <v>84931000</v>
      </c>
      <c r="C9" s="22"/>
      <c r="D9" s="20"/>
      <c r="E9" s="20"/>
      <c r="F9" s="20"/>
      <c r="G9" s="20"/>
      <c r="H9" s="20"/>
      <c r="I9" s="20"/>
      <c r="J9" s="20"/>
      <c r="K9" s="20"/>
    </row>
    <row r="10" spans="1:11" ht="18" customHeight="1" x14ac:dyDescent="0.15">
      <c r="A10" s="5" t="s">
        <v>57</v>
      </c>
      <c r="B10" s="20">
        <f t="shared" ref="B10" si="0">SUM(D10:H10)+K10</f>
        <v>0</v>
      </c>
      <c r="C10" s="22"/>
      <c r="D10" s="20"/>
      <c r="E10" s="20"/>
      <c r="F10" s="20"/>
      <c r="G10" s="20"/>
      <c r="H10" s="20"/>
      <c r="I10" s="20"/>
      <c r="J10" s="20"/>
      <c r="K10" s="20"/>
    </row>
    <row r="11" spans="1:11" ht="18" customHeight="1" x14ac:dyDescent="0.15">
      <c r="A11" s="5" t="s">
        <v>58</v>
      </c>
      <c r="B11" s="20">
        <v>11627000</v>
      </c>
      <c r="C11" s="22"/>
      <c r="D11" s="20"/>
      <c r="E11" s="20"/>
      <c r="F11" s="20"/>
      <c r="G11" s="20"/>
      <c r="H11" s="20"/>
      <c r="I11" s="20"/>
      <c r="J11" s="20"/>
      <c r="K11" s="20"/>
    </row>
    <row r="12" spans="1:11" ht="18" customHeight="1" x14ac:dyDescent="0.15">
      <c r="A12" s="5" t="s">
        <v>59</v>
      </c>
      <c r="B12" s="20">
        <v>195657000</v>
      </c>
      <c r="C12" s="22"/>
      <c r="D12" s="20"/>
      <c r="E12" s="20"/>
      <c r="F12" s="20"/>
      <c r="G12" s="20"/>
      <c r="H12" s="20"/>
      <c r="I12" s="20"/>
      <c r="J12" s="20"/>
      <c r="K12" s="20"/>
    </row>
    <row r="13" spans="1:11" ht="18" customHeight="1" x14ac:dyDescent="0.15">
      <c r="A13" s="5" t="s">
        <v>60</v>
      </c>
      <c r="B13" s="20">
        <v>953175000</v>
      </c>
      <c r="C13" s="22"/>
      <c r="D13" s="20"/>
      <c r="E13" s="20"/>
      <c r="F13" s="20"/>
      <c r="G13" s="20"/>
      <c r="H13" s="20"/>
      <c r="I13" s="20"/>
      <c r="J13" s="20"/>
      <c r="K13" s="20"/>
    </row>
    <row r="14" spans="1:11" ht="18" customHeight="1" x14ac:dyDescent="0.15">
      <c r="A14" s="5" t="s">
        <v>61</v>
      </c>
      <c r="B14" s="20">
        <v>0</v>
      </c>
      <c r="C14" s="22"/>
      <c r="D14" s="20"/>
      <c r="E14" s="20"/>
      <c r="F14" s="20"/>
      <c r="G14" s="20"/>
      <c r="H14" s="20"/>
      <c r="I14" s="20"/>
      <c r="J14" s="20"/>
      <c r="K14" s="20"/>
    </row>
    <row r="15" spans="1:11" ht="18" customHeight="1" x14ac:dyDescent="0.15">
      <c r="A15" s="5" t="s">
        <v>62</v>
      </c>
      <c r="B15" s="20"/>
      <c r="C15" s="22"/>
      <c r="D15" s="20"/>
      <c r="E15" s="20"/>
      <c r="F15" s="20"/>
      <c r="G15" s="20"/>
      <c r="H15" s="20"/>
      <c r="I15" s="20"/>
      <c r="J15" s="20"/>
      <c r="K15" s="20"/>
    </row>
    <row r="16" spans="1:11" ht="18" customHeight="1" x14ac:dyDescent="0.15">
      <c r="A16" s="5" t="s">
        <v>63</v>
      </c>
      <c r="B16" s="20">
        <v>1711462000</v>
      </c>
      <c r="C16" s="22"/>
      <c r="D16" s="20"/>
      <c r="E16" s="20"/>
      <c r="F16" s="20"/>
      <c r="G16" s="20"/>
      <c r="H16" s="20"/>
      <c r="I16" s="20"/>
      <c r="J16" s="20"/>
      <c r="K16" s="20"/>
    </row>
    <row r="17" spans="1:11" ht="18" customHeight="1" x14ac:dyDescent="0.15">
      <c r="A17" s="5" t="s">
        <v>64</v>
      </c>
      <c r="B17" s="20">
        <v>2206000</v>
      </c>
      <c r="C17" s="22"/>
      <c r="D17" s="20"/>
      <c r="E17" s="20"/>
      <c r="F17" s="20"/>
      <c r="G17" s="20"/>
      <c r="H17" s="20"/>
      <c r="I17" s="20"/>
      <c r="J17" s="20"/>
      <c r="K17" s="20"/>
    </row>
    <row r="18" spans="1:11" ht="18" customHeight="1" x14ac:dyDescent="0.15">
      <c r="A18" s="5" t="s">
        <v>61</v>
      </c>
      <c r="B18" s="20">
        <v>45189000</v>
      </c>
      <c r="C18" s="22"/>
      <c r="D18" s="20"/>
      <c r="E18" s="20"/>
      <c r="F18" s="20"/>
      <c r="G18" s="20"/>
      <c r="H18" s="20"/>
      <c r="I18" s="20"/>
      <c r="J18" s="20"/>
      <c r="K18" s="20"/>
    </row>
    <row r="19" spans="1:11" ht="18" customHeight="1" x14ac:dyDescent="0.15">
      <c r="A19" s="3" t="s">
        <v>65</v>
      </c>
      <c r="B19" s="20">
        <f>SUM(B7:B18)</f>
        <v>3672541000</v>
      </c>
      <c r="C19" s="22">
        <v>348691000</v>
      </c>
      <c r="D19" s="20">
        <v>2053243000</v>
      </c>
      <c r="E19" s="20">
        <v>1117966000</v>
      </c>
      <c r="F19" s="20">
        <v>43648000</v>
      </c>
      <c r="G19" s="20">
        <f>455479000+2205000</f>
        <v>457684000</v>
      </c>
      <c r="H19" s="20">
        <f>SUM(H7:H18)</f>
        <v>0</v>
      </c>
      <c r="I19" s="20">
        <f>SUM(I7:I18)</f>
        <v>0</v>
      </c>
      <c r="J19" s="20">
        <f>SUM(J7:J18)</f>
        <v>0</v>
      </c>
      <c r="K19" s="20">
        <f>SUM(K7:K18)</f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5"/>
  <pageMargins left="0.39370078740157483" right="0.39370078740157483" top="0.39370078740157483" bottom="0.39370078740157483" header="0.19685039370078741" footer="0.1968503937007874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"/>
  <sheetViews>
    <sheetView zoomScale="105" zoomScaleNormal="70" workbookViewId="0">
      <selection activeCell="A6" sqref="A6"/>
    </sheetView>
  </sheetViews>
  <sheetFormatPr defaultColWidth="8.8984375" defaultRowHeight="10.8" x14ac:dyDescent="0.15"/>
  <cols>
    <col min="1" max="1" width="22.8984375" style="4" customWidth="1"/>
    <col min="2" max="9" width="12.8984375" style="4" customWidth="1"/>
    <col min="10" max="10" width="8.8984375" style="4"/>
    <col min="11" max="11" width="10.09765625" style="4" bestFit="1" customWidth="1"/>
    <col min="12" max="16384" width="8.8984375" style="4"/>
  </cols>
  <sheetData>
    <row r="1" spans="1:12" ht="21" x14ac:dyDescent="0.25">
      <c r="A1" s="8" t="s">
        <v>66</v>
      </c>
    </row>
    <row r="2" spans="1:12" ht="13.2" x14ac:dyDescent="0.2">
      <c r="A2" s="7" t="str">
        <f>有形固定資産の明細!A2</f>
        <v>自治体名：白子町</v>
      </c>
    </row>
    <row r="3" spans="1:12" ht="13.2" x14ac:dyDescent="0.2">
      <c r="A3" s="7" t="str">
        <f>有形固定資産の明細!A3</f>
        <v>年度：令和6年度</v>
      </c>
    </row>
    <row r="4" spans="1:12" ht="13.2" x14ac:dyDescent="0.2">
      <c r="I4" s="6" t="s">
        <v>118</v>
      </c>
    </row>
    <row r="5" spans="1:12" ht="37.5" customHeight="1" x14ac:dyDescent="0.15">
      <c r="A5" s="11" t="s">
        <v>46</v>
      </c>
      <c r="B5" s="1" t="s">
        <v>67</v>
      </c>
      <c r="C5" s="2" t="s">
        <v>68</v>
      </c>
      <c r="D5" s="2" t="s">
        <v>69</v>
      </c>
      <c r="E5" s="2" t="s">
        <v>70</v>
      </c>
      <c r="F5" s="2" t="s">
        <v>71</v>
      </c>
      <c r="G5" s="2" t="s">
        <v>72</v>
      </c>
      <c r="H5" s="1" t="s">
        <v>73</v>
      </c>
      <c r="I5" s="2" t="s">
        <v>74</v>
      </c>
    </row>
    <row r="6" spans="1:12" ht="18" customHeight="1" x14ac:dyDescent="0.15">
      <c r="A6" s="22">
        <f>SUM(B6:H6)</f>
        <v>3672541000</v>
      </c>
      <c r="B6" s="20">
        <v>3603552000</v>
      </c>
      <c r="C6" s="20">
        <v>61644000</v>
      </c>
      <c r="D6" s="20">
        <v>5918000</v>
      </c>
      <c r="E6" s="20">
        <v>635000</v>
      </c>
      <c r="F6" s="20">
        <v>792000</v>
      </c>
      <c r="G6" s="20">
        <v>0</v>
      </c>
      <c r="H6" s="20">
        <v>0</v>
      </c>
      <c r="I6" s="34">
        <v>1.5109999999999999E-4</v>
      </c>
      <c r="K6" s="4">
        <f>SUM(B6:F6)</f>
        <v>3672541000</v>
      </c>
    </row>
    <row r="9" spans="1:12" x14ac:dyDescent="0.15">
      <c r="B9" s="32">
        <v>1.4999999999999999E-2</v>
      </c>
      <c r="C9" s="32">
        <v>0.02</v>
      </c>
      <c r="D9" s="32">
        <v>2.5000000000000001E-2</v>
      </c>
      <c r="E9" s="32">
        <v>0.03</v>
      </c>
      <c r="F9" s="32">
        <v>3.5000000000000003E-2</v>
      </c>
      <c r="G9" s="32"/>
      <c r="H9" s="32"/>
      <c r="I9" s="32"/>
    </row>
    <row r="11" spans="1:12" x14ac:dyDescent="0.15">
      <c r="B11" s="4">
        <f>B6*B9</f>
        <v>54053280</v>
      </c>
      <c r="C11" s="4">
        <f t="shared" ref="C11:E11" si="0">C6*C9</f>
        <v>1232880</v>
      </c>
      <c r="D11" s="4">
        <f t="shared" si="0"/>
        <v>147950</v>
      </c>
      <c r="E11" s="4">
        <f t="shared" si="0"/>
        <v>19050</v>
      </c>
      <c r="F11" s="4">
        <f>F6*F9</f>
        <v>27720.000000000004</v>
      </c>
      <c r="K11" s="4">
        <f>SUM(B11:J11)</f>
        <v>55480880</v>
      </c>
      <c r="L11" s="33">
        <f>K11/K6</f>
        <v>1.5106946389434455E-2</v>
      </c>
    </row>
  </sheetData>
  <phoneticPr fontId="5"/>
  <pageMargins left="0.39370078740157483" right="0.39370078740157483" top="0.39370078740157483" bottom="0.39370078740157483" header="0.19685039370078741" footer="0.19685039370078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勅使河原裕貴</dc:creator>
  <cp:lastModifiedBy>真佑子 田中</cp:lastModifiedBy>
  <dcterms:created xsi:type="dcterms:W3CDTF">2023-12-01T00:59:49Z</dcterms:created>
  <dcterms:modified xsi:type="dcterms:W3CDTF">2026-03-18T01:47:27Z</dcterms:modified>
</cp:coreProperties>
</file>