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tesh\Desktop\3.公会計\千葉県\白子町\R3成果品\2.附属明細書\一般会計等\"/>
    </mc:Choice>
  </mc:AlternateContent>
  <xr:revisionPtr revIDLastSave="0" documentId="13_ncr:1_{A19B0EED-B568-4704-B9D2-0E8A5247E1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済】投資及び出資金の明細" sheetId="1" r:id="rId1"/>
    <sheet name="【済】基金の明細" sheetId="2" r:id="rId2"/>
    <sheet name="【済】貸付金の明細" sheetId="3" r:id="rId3"/>
    <sheet name="【済】長期延滞債権の明細" sheetId="4" r:id="rId4"/>
    <sheet name=" 【済】未収金の明細" sheetId="5" r:id="rId5"/>
    <sheet name="【済】地方債等（借入先別）の明細" sheetId="6" r:id="rId6"/>
    <sheet name="【済】地方債等（利率別）の明細" sheetId="7" r:id="rId7"/>
    <sheet name="【済】地方債等（返済期間別）の明細" sheetId="8" r:id="rId8"/>
    <sheet name="特定の契約条項が付された地方債等の概要" sheetId="9" r:id="rId9"/>
    <sheet name="【済】引当金の明細" sheetId="10" r:id="rId10"/>
    <sheet name="【済】補助金等の明細" sheetId="11" r:id="rId11"/>
    <sheet name="【済】財源の明細" sheetId="12" r:id="rId12"/>
    <sheet name="【済】財源情報の明細" sheetId="14" r:id="rId13"/>
    <sheet name="【済】資金の明細" sheetId="13" r:id="rId14"/>
  </sheets>
  <definedNames>
    <definedName name="_xlnm.Print_Area" localSheetId="12">【済】財源情報の明細!$A$1:$F$12</definedName>
    <definedName name="X16Y08_36">'【済】地方債等（返済期間別）の明細'!$R$29</definedName>
    <definedName name="X19Y08_36">'【済】地方債等（返済期間別）の明細'!$R$32</definedName>
    <definedName name="X22Y08_36">'【済】地方債等（返済期間別）の明細'!$R$35</definedName>
    <definedName name="X25Y08_36">'【済】地方債等（返済期間別）の明細'!$R$38</definedName>
    <definedName name="X28Y08_36">'【済】地方債等（返済期間別）の明細'!$R$41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F7" i="2"/>
  <c r="G7" i="2" s="1"/>
  <c r="F8" i="2"/>
  <c r="G8" i="2" s="1"/>
  <c r="F9" i="2"/>
  <c r="G9" i="2" s="1"/>
  <c r="F10" i="2"/>
  <c r="G10" i="2"/>
  <c r="F11" i="2"/>
  <c r="G11" i="2" s="1"/>
  <c r="F12" i="2"/>
  <c r="G12" i="2"/>
  <c r="F13" i="2"/>
  <c r="G13" i="2"/>
  <c r="F14" i="2"/>
  <c r="G14" i="2"/>
  <c r="F6" i="2"/>
  <c r="G6" i="2" s="1"/>
  <c r="D13" i="11"/>
  <c r="B9" i="6"/>
  <c r="B10" i="6"/>
  <c r="B11" i="6"/>
  <c r="B12" i="6"/>
  <c r="B13" i="6"/>
  <c r="B14" i="6"/>
  <c r="B16" i="6"/>
  <c r="B17" i="6"/>
  <c r="B18" i="6"/>
  <c r="B8" i="6"/>
  <c r="G19" i="6"/>
  <c r="D19" i="6"/>
  <c r="H6" i="8"/>
  <c r="B6" i="7"/>
  <c r="F8" i="14"/>
  <c r="D8" i="14"/>
  <c r="E8" i="14"/>
  <c r="E10" i="14"/>
  <c r="C8" i="14"/>
  <c r="E9" i="14"/>
  <c r="E13" i="12"/>
  <c r="E21" i="12"/>
  <c r="E19" i="12"/>
  <c r="C12" i="5" l="1"/>
  <c r="C13" i="5"/>
  <c r="C14" i="5"/>
  <c r="C15" i="5"/>
  <c r="C16" i="5"/>
  <c r="C17" i="5"/>
  <c r="C11" i="5"/>
  <c r="C19" i="5"/>
  <c r="C12" i="4"/>
  <c r="C13" i="4"/>
  <c r="C14" i="4"/>
  <c r="C11" i="4"/>
  <c r="C16" i="4"/>
  <c r="F10" i="10" l="1"/>
  <c r="F9" i="10"/>
  <c r="F8" i="10"/>
  <c r="F7" i="10"/>
  <c r="B12" i="14"/>
  <c r="F12" i="10" l="1"/>
  <c r="E20" i="12"/>
  <c r="E24" i="12" s="1"/>
  <c r="E25" i="12" s="1"/>
  <c r="E26" i="12" s="1"/>
  <c r="A2" i="5" l="1"/>
  <c r="B18" i="5"/>
  <c r="B19" i="5" s="1"/>
  <c r="B32" i="1" l="1"/>
  <c r="B31" i="1"/>
  <c r="B29" i="1"/>
  <c r="B30" i="1"/>
  <c r="B28" i="1"/>
  <c r="B27" i="1"/>
  <c r="B26" i="1"/>
  <c r="B25" i="1"/>
  <c r="B24" i="1"/>
  <c r="B23" i="1"/>
  <c r="B22" i="1"/>
  <c r="B21" i="1"/>
  <c r="G14" i="1"/>
  <c r="D10" i="1"/>
  <c r="G29" i="1" l="1"/>
  <c r="E29" i="1"/>
  <c r="G28" i="1"/>
  <c r="E28" i="1"/>
  <c r="G27" i="1"/>
  <c r="E27" i="1"/>
  <c r="G26" i="1"/>
  <c r="E26" i="1"/>
  <c r="G25" i="1"/>
  <c r="E25" i="1"/>
  <c r="G24" i="1"/>
  <c r="H24" i="1" s="1"/>
  <c r="E24" i="1"/>
  <c r="G32" i="1"/>
  <c r="E32" i="1"/>
  <c r="G31" i="1"/>
  <c r="E31" i="1"/>
  <c r="G30" i="1"/>
  <c r="E30" i="1"/>
  <c r="A2" i="13"/>
  <c r="A2" i="14"/>
  <c r="A2" i="12"/>
  <c r="A2" i="11"/>
  <c r="A2" i="10"/>
  <c r="A2" i="9"/>
  <c r="A2" i="8"/>
  <c r="A2" i="7"/>
  <c r="A2" i="6"/>
  <c r="A2" i="4"/>
  <c r="A2" i="3"/>
  <c r="A2" i="2"/>
  <c r="B15" i="1"/>
  <c r="K33" i="1"/>
  <c r="H30" i="1" l="1"/>
  <c r="H25" i="1"/>
  <c r="H26" i="1"/>
  <c r="H31" i="1"/>
  <c r="H29" i="1"/>
  <c r="H28" i="1"/>
  <c r="H27" i="1"/>
  <c r="H32" i="1"/>
  <c r="B15" i="2"/>
  <c r="E23" i="1"/>
  <c r="E22" i="1"/>
  <c r="E21" i="1"/>
  <c r="E20" i="1"/>
  <c r="E19" i="1"/>
  <c r="E14" i="1"/>
  <c r="H10" i="1"/>
  <c r="J15" i="1"/>
  <c r="B33" i="1"/>
  <c r="B11" i="13" l="1"/>
  <c r="B12" i="10"/>
  <c r="D12" i="10"/>
  <c r="C12" i="10"/>
  <c r="B15" i="4" l="1"/>
  <c r="B16" i="4" s="1"/>
  <c r="J33" i="1" l="1"/>
  <c r="I33" i="1"/>
  <c r="F33" i="1"/>
  <c r="E33" i="1"/>
  <c r="D33" i="1"/>
  <c r="C33" i="1"/>
  <c r="I15" i="1"/>
  <c r="F15" i="1"/>
  <c r="G15" i="1" s="1"/>
  <c r="E15" i="1"/>
  <c r="D15" i="1"/>
  <c r="C15" i="1"/>
  <c r="G33" i="1" l="1"/>
  <c r="D8" i="11"/>
  <c r="D14" i="11" s="1"/>
  <c r="G20" i="1" l="1"/>
  <c r="G23" i="1" l="1"/>
  <c r="H23" i="1" s="1"/>
  <c r="G22" i="1"/>
  <c r="H22" i="1" s="1"/>
  <c r="G21" i="1"/>
  <c r="H21" i="1" s="1"/>
  <c r="H20" i="1"/>
  <c r="G19" i="1"/>
  <c r="H19" i="1" s="1"/>
  <c r="H33" i="1" s="1"/>
  <c r="H14" i="1"/>
  <c r="H15" i="1" s="1"/>
  <c r="E12" i="10" l="1"/>
  <c r="F12" i="14"/>
</calcChain>
</file>

<file path=xl/sharedStrings.xml><?xml version="1.0" encoding="utf-8"?>
<sst xmlns="http://schemas.openxmlformats.org/spreadsheetml/2006/main" count="277" uniqueCount="188">
  <si>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</si>
  <si>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</si>
  <si>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</si>
  <si>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</si>
  <si>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</si>
  <si>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</si>
  <si>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</si>
  <si>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</si>
  <si>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</si>
  <si>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</si>
  <si>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</si>
  <si>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</si>
  <si>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</si>
  <si>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</si>
  <si>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</si>
  <si>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</si>
  <si>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</si>
  <si>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</si>
  <si>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</si>
  <si>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</si>
  <si>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</si>
  <si>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</si>
  <si>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</si>
  <si>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</si>
  <si>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</si>
  <si>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</si>
  <si>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</si>
  <si>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</si>
  <si>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</si>
  <si>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</si>
  <si>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</si>
  <si>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</si>
  <si>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</si>
  <si>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</si>
  <si>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</si>
  <si>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</si>
  <si>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</si>
  <si>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</si>
  <si>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</si>
  <si>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</si>
  <si>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</si>
  <si>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</si>
  <si>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</si>
  <si>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</si>
  <si>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</si>
  <si>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</si>
  <si>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</si>
  <si>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</si>
  <si>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</si>
  <si>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</si>
  <si>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</si>
  <si>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</si>
  <si>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</si>
  <si>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</si>
  <si>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</si>
  <si>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</si>
  <si>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</si>
  <si>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災害復旧</t>
  </si>
  <si>
    <t>　一般単独事業</t>
  </si>
  <si>
    <t>　その他</t>
  </si>
  <si>
    <t>【特別分】</t>
  </si>
  <si>
    <t>　減税補てん債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</si>
  <si>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</si>
  <si>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</si>
  <si>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</si>
  <si>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</si>
  <si>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</si>
  <si>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</si>
  <si>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</si>
  <si>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</si>
  <si>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</si>
  <si>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</si>
  <si>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</si>
  <si>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</si>
  <si>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</si>
  <si>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</si>
  <si>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</si>
  <si>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</si>
  <si>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</si>
  <si>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</si>
  <si>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</si>
  <si>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</si>
  <si>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</si>
  <si>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</si>
  <si>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</si>
  <si>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</si>
  <si>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</si>
  <si>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</si>
  <si>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</si>
  <si>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</si>
  <si>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</si>
  <si>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</si>
  <si>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</si>
  <si>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</si>
  <si>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</si>
  <si>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</si>
  <si>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</si>
  <si>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</si>
  <si>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</si>
  <si>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</si>
  <si>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</si>
  <si>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</si>
  <si>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</si>
  <si>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</si>
  <si>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</si>
  <si>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</si>
  <si>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</si>
  <si>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</si>
  <si>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</si>
  <si>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該当なし</t>
    <rPh sb="0" eb="2">
      <t>ガイトウ</t>
    </rPh>
    <phoneticPr fontId="8"/>
  </si>
  <si>
    <t>徴収不能引当金（流）</t>
    <rPh sb="0" eb="2">
      <t>チョウシュウ</t>
    </rPh>
    <rPh sb="2" eb="4">
      <t>フノウ</t>
    </rPh>
    <rPh sb="4" eb="6">
      <t>ヒキアテ</t>
    </rPh>
    <rPh sb="6" eb="7">
      <t>キン</t>
    </rPh>
    <rPh sb="8" eb="9">
      <t>リュウ</t>
    </rPh>
    <phoneticPr fontId="9"/>
  </si>
  <si>
    <t>徴収不能引当金（固）</t>
    <rPh sb="0" eb="2">
      <t>チョウシュウ</t>
    </rPh>
    <rPh sb="2" eb="4">
      <t>フノウ</t>
    </rPh>
    <rPh sb="4" eb="6">
      <t>ヒキアテ</t>
    </rPh>
    <rPh sb="6" eb="7">
      <t>キン</t>
    </rPh>
    <rPh sb="8" eb="9">
      <t>モトヨリ</t>
    </rPh>
    <phoneticPr fontId="9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</si>
  <si>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9"/>
  </si>
  <si>
    <t>賞与等引当金</t>
    <rPh sb="0" eb="2">
      <t>ショウヨ</t>
    </rPh>
    <rPh sb="2" eb="3">
      <t>ナド</t>
    </rPh>
    <rPh sb="3" eb="5">
      <t>ヒキアテ</t>
    </rPh>
    <rPh sb="5" eb="6">
      <t>キン</t>
    </rPh>
    <phoneticPr fontId="9"/>
  </si>
  <si>
    <t>市税</t>
    <rPh sb="0" eb="1">
      <t>シ</t>
    </rPh>
    <rPh sb="1" eb="2">
      <t>ゼイ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</si>
  <si>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</si>
  <si>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交付金</t>
    <rPh sb="0" eb="3">
      <t>コウフキン</t>
    </rPh>
    <phoneticPr fontId="8"/>
  </si>
  <si>
    <t>地方交付税</t>
    <rPh sb="0" eb="2">
      <t>チホウ</t>
    </rPh>
    <rPh sb="2" eb="5">
      <t>コウフゼイ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</si>
  <si>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</si>
  <si>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寄付金</t>
    <rPh sb="0" eb="3">
      <t>キフキン</t>
    </rPh>
    <phoneticPr fontId="8"/>
  </si>
  <si>
    <t>国庫支出金</t>
    <rPh sb="0" eb="5">
      <t>コッコシシュツキン</t>
    </rPh>
    <phoneticPr fontId="8"/>
  </si>
  <si>
    <t>県支出金</t>
    <rPh sb="0" eb="1">
      <t>ケン</t>
    </rPh>
    <rPh sb="1" eb="4">
      <t>シシュツキン</t>
    </rPh>
    <phoneticPr fontId="8"/>
  </si>
  <si>
    <t>その他</t>
    <rPh sb="2" eb="3">
      <t>タ</t>
    </rPh>
    <phoneticPr fontId="8"/>
  </si>
  <si>
    <t>損失補償等引当金</t>
    <rPh sb="0" eb="2">
      <t>ソンシツ</t>
    </rPh>
    <rPh sb="2" eb="5">
      <t>ホショウナド</t>
    </rPh>
    <rPh sb="5" eb="7">
      <t>ヒキアテ</t>
    </rPh>
    <rPh sb="7" eb="8">
      <t>キン</t>
    </rPh>
    <phoneticPr fontId="8"/>
  </si>
  <si>
    <t>(単位：円)</t>
    <rPh sb="4" eb="5">
      <t>エン</t>
    </rPh>
    <phoneticPr fontId="8"/>
  </si>
  <si>
    <t>市民税（個人）（滞納）</t>
  </si>
  <si>
    <t>市民税（法人）（滞納）</t>
  </si>
  <si>
    <t>固定資産税（滞納）</t>
  </si>
  <si>
    <t>軽自動車税（滞納）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</si>
  <si>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</si>
  <si>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</si>
  <si>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</si>
  <si>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</si>
  <si>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</si>
  <si>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</si>
  <si>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（単位：円）</t>
    <rPh sb="4" eb="5">
      <t>エン</t>
    </rPh>
    <phoneticPr fontId="8"/>
  </si>
  <si>
    <t>自治体名：白子町</t>
  </si>
  <si>
    <t>千葉県信用保証協会</t>
    <rPh sb="7" eb="9">
      <t>キョウカイ</t>
    </rPh>
    <phoneticPr fontId="8"/>
  </si>
  <si>
    <t>千葉県畜産協会</t>
    <rPh sb="6" eb="7">
      <t>カイ</t>
    </rPh>
    <phoneticPr fontId="8"/>
  </si>
  <si>
    <t>千葉県地域ぐるみ福祉振興基金</t>
    <rPh sb="13" eb="14">
      <t>キン</t>
    </rPh>
    <phoneticPr fontId="8"/>
  </si>
  <si>
    <t>千葉県暴力団追放県民会議</t>
    <rPh sb="10" eb="12">
      <t>カイギ</t>
    </rPh>
    <phoneticPr fontId="8"/>
  </si>
  <si>
    <t>千葉県農業信用基金協会</t>
    <rPh sb="10" eb="11">
      <t>カイ</t>
    </rPh>
    <phoneticPr fontId="8"/>
  </si>
  <si>
    <t>千葉へルス財団</t>
    <rPh sb="6" eb="7">
      <t>ダン</t>
    </rPh>
    <phoneticPr fontId="8"/>
  </si>
  <si>
    <t>千葉県建設技術センター</t>
    <phoneticPr fontId="8"/>
  </si>
  <si>
    <t>千葉県動物保護管理協会</t>
    <rPh sb="10" eb="11">
      <t>カイ</t>
    </rPh>
    <phoneticPr fontId="8"/>
  </si>
  <si>
    <t>千葉県下水道公社</t>
    <rPh sb="7" eb="8">
      <t>シャ</t>
    </rPh>
    <phoneticPr fontId="8"/>
  </si>
  <si>
    <t>千葉県教育振興財団</t>
    <rPh sb="8" eb="9">
      <t>ダン</t>
    </rPh>
    <phoneticPr fontId="8"/>
  </si>
  <si>
    <t>ちば国際コンベンションビューロー</t>
    <phoneticPr fontId="8"/>
  </si>
  <si>
    <t>千葉園芸プラスチック加工株式会社</t>
    <rPh sb="12" eb="16">
      <t>カブシキガイシャ</t>
    </rPh>
    <phoneticPr fontId="8"/>
  </si>
  <si>
    <t>九十九里地域水道企業</t>
    <phoneticPr fontId="8"/>
  </si>
  <si>
    <t>地方公営企業等金融機構</t>
    <rPh sb="9" eb="11">
      <t>キコウ</t>
    </rPh>
    <phoneticPr fontId="8"/>
  </si>
  <si>
    <t>外房漁業振興基金</t>
    <rPh sb="7" eb="8">
      <t>キン</t>
    </rPh>
    <phoneticPr fontId="8"/>
  </si>
  <si>
    <t>株式会社ベイエフエム</t>
    <rPh sb="0" eb="4">
      <t>カブシキガイシャ</t>
    </rPh>
    <phoneticPr fontId="8"/>
  </si>
  <si>
    <t>財政調整基金</t>
    <rPh sb="0" eb="6">
      <t>ザイセイチョウセイキキン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</si>
  <si>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</si>
  <si>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</si>
  <si>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地域振興基金</t>
    <rPh sb="0" eb="2">
      <t>チイキ</t>
    </rPh>
    <rPh sb="2" eb="4">
      <t>シンコウ</t>
    </rPh>
    <rPh sb="4" eb="6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</si>
  <si>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</si>
  <si>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ふるさとしらこ応援基金</t>
    <rPh sb="7" eb="9">
      <t>オウエン</t>
    </rPh>
    <rPh sb="9" eb="11">
      <t>キキン</t>
    </rPh>
    <phoneticPr fontId="4"/>
  </si>
  <si>
    <t>防災基金</t>
    <rPh sb="0" eb="2">
      <t>ボウサイ</t>
    </rPh>
    <rPh sb="2" eb="4">
      <t>キキン</t>
    </rPh>
    <phoneticPr fontId="4"/>
  </si>
  <si>
    <t>公共施設整備基金</t>
    <rPh sb="0" eb="8">
      <t>コウキョウシセツセイビキキン</t>
    </rPh>
    <phoneticPr fontId="4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</si>
  <si>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13"/>
  </si>
  <si>
    <t xml:space="preserve">  防災・減災・国土強靱化緊急対策事業</t>
    <phoneticPr fontId="8"/>
  </si>
  <si>
    <t xml:space="preserve">  （旧）緊急防災・減災事業債</t>
    <phoneticPr fontId="8"/>
  </si>
  <si>
    <t>　教育・福祉施設整備</t>
    <rPh sb="8" eb="10">
      <t>セイビ</t>
    </rPh>
    <phoneticPr fontId="8"/>
  </si>
  <si>
    <t xml:space="preserve">  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8"/>
  </si>
  <si>
    <t>県支出金</t>
    <rPh sb="0" eb="4">
      <t>ケンシシュツキン</t>
    </rPh>
    <phoneticPr fontId="8"/>
  </si>
  <si>
    <t>広域市町村圏組合負担金</t>
    <phoneticPr fontId="8"/>
  </si>
  <si>
    <t>長生郡広域市町村圏組合</t>
    <phoneticPr fontId="8"/>
  </si>
  <si>
    <t>広域連合負担金</t>
    <phoneticPr fontId="8"/>
  </si>
  <si>
    <t>千葉県後期高齢者医療広域連合</t>
    <rPh sb="0" eb="3">
      <t>チバケン</t>
    </rPh>
    <rPh sb="3" eb="14">
      <t>コウキコウレイシャイリョウコウイキレンゴウ</t>
    </rPh>
    <phoneticPr fontId="8"/>
  </si>
  <si>
    <t>一宮聖苑組合町村分担金</t>
    <phoneticPr fontId="8"/>
  </si>
  <si>
    <t>一宮聖苑組合</t>
    <phoneticPr fontId="8"/>
  </si>
  <si>
    <t>市民税（個人）（現年）</t>
  </si>
  <si>
    <t>市民税（法人）（現年）</t>
  </si>
  <si>
    <t>固定資産税（現年）</t>
  </si>
  <si>
    <t>軽自動車税（現年）</t>
  </si>
  <si>
    <t>使用料及び手数料（現年）</t>
    <rPh sb="3" eb="4">
      <t>オヨ</t>
    </rPh>
    <rPh sb="5" eb="8">
      <t>テスウリョウ</t>
    </rPh>
    <phoneticPr fontId="8"/>
  </si>
  <si>
    <t>国庫支出金（現年）</t>
    <rPh sb="0" eb="2">
      <t>コッコ</t>
    </rPh>
    <rPh sb="2" eb="5">
      <t>シシュツキン</t>
    </rPh>
    <phoneticPr fontId="10"/>
  </si>
  <si>
    <t>諸収入（現年）</t>
  </si>
  <si>
    <t>年度：令和3年度</t>
    <phoneticPr fontId="8"/>
  </si>
  <si>
    <t>現金</t>
    <rPh sb="0" eb="2">
      <t>ゲンキン</t>
    </rPh>
    <phoneticPr fontId="3"/>
  </si>
  <si>
    <t>要求払預金
（普通預金等）</t>
    <rPh sb="0" eb="2">
      <t>ヨウキュウ</t>
    </rPh>
    <rPh sb="2" eb="3">
      <t>ハラ</t>
    </rPh>
    <rPh sb="3" eb="5">
      <t>ヨキン</t>
    </rPh>
    <rPh sb="7" eb="9">
      <t>フツウ</t>
    </rPh>
    <rPh sb="9" eb="12">
      <t>ヨキントウ</t>
    </rPh>
    <phoneticPr fontId="3"/>
  </si>
  <si>
    <t>短期投資
（現金同等物）</t>
    <rPh sb="0" eb="2">
      <t>タンキ</t>
    </rPh>
    <rPh sb="2" eb="4">
      <t>トウシ</t>
    </rPh>
    <rPh sb="6" eb="8">
      <t>ゲンキン</t>
    </rPh>
    <rPh sb="8" eb="10">
      <t>ドウトウ</t>
    </rPh>
    <rPh sb="10" eb="11">
      <t>ブツ</t>
    </rPh>
    <phoneticPr fontId="3"/>
  </si>
  <si>
    <t>地方特例交付金等</t>
    <rPh sb="0" eb="2">
      <t>チホウ</t>
    </rPh>
    <rPh sb="2" eb="4">
      <t>トクレイ</t>
    </rPh>
    <rPh sb="4" eb="7">
      <t>コウフキン</t>
    </rPh>
    <rPh sb="7" eb="8">
      <t>ナド</t>
    </rPh>
    <phoneticPr fontId="8"/>
  </si>
  <si>
    <t>　財源対策債</t>
    <rPh sb="1" eb="5">
      <t>ザイゲンタイサク</t>
    </rPh>
    <rPh sb="5" eb="6">
      <t>サイ</t>
    </rPh>
    <phoneticPr fontId="8"/>
  </si>
  <si>
    <t xml:space="preserve">総合事務組合負担金 </t>
    <phoneticPr fontId="8"/>
  </si>
  <si>
    <t>市町村総合事務組合</t>
    <rPh sb="0" eb="3">
      <t>シチョウソン</t>
    </rPh>
    <rPh sb="3" eb="5">
      <t>ソウゴウ</t>
    </rPh>
    <rPh sb="5" eb="7">
      <t>ジム</t>
    </rPh>
    <rPh sb="7" eb="9">
      <t>クミアイ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</si>
</sst>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);[Red]\(#,##0\)"/>
    <numFmt numFmtId="178" formatCode="0.00000%"/>
    <numFmt numFmtId="179" formatCode="0.000000%"/>
    <numFmt numFmtId="180" formatCode="#,##0.0000000000_ 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1" fillId="0" borderId="0"/>
  </cellStyleXfs>
  <cellXfs count="50">
    <xf numFmtId="0" fontId="0" fillId="0" borderId="0" xfId="0"/>
    <xf numFmtId="3" fontId="4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5" fillId="0" borderId="0" xfId="0" applyNumberFormat="1" applyFont="1"/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4" fillId="2" borderId="4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177" fontId="4" fillId="0" borderId="1" xfId="0" applyNumberFormat="1" applyFont="1" applyBorder="1" applyAlignment="1">
      <alignment horizontal="right" vertical="center"/>
    </xf>
    <xf numFmtId="10" fontId="4" fillId="0" borderId="0" xfId="0" applyNumberFormat="1" applyFont="1"/>
    <xf numFmtId="3" fontId="12" fillId="0" borderId="1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178" fontId="4" fillId="0" borderId="0" xfId="0" applyNumberFormat="1" applyFont="1"/>
    <xf numFmtId="179" fontId="4" fillId="0" borderId="0" xfId="0" applyNumberFormat="1" applyFont="1"/>
    <xf numFmtId="180" fontId="4" fillId="0" borderId="0" xfId="0" applyNumberFormat="1" applyFont="1"/>
    <xf numFmtId="3" fontId="14" fillId="0" borderId="1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</cellXfs>
  <cellStyles count="8">
    <cellStyle name="桁区切り 2 2" xfId="4" xr:uid="{8FF8F433-88E3-4196-B221-8A97F1552919}"/>
    <cellStyle name="桁区切り 3" xfId="2" xr:uid="{21238F37-8440-443E-AC5D-E1CEF2A24F32}"/>
    <cellStyle name="桁区切り 4" xfId="1" xr:uid="{C97D0133-9E50-434C-865E-9EA8AE7D53C3}"/>
    <cellStyle name="標準" xfId="0" builtinId="0"/>
    <cellStyle name="標準 2" xfId="3" xr:uid="{940C4BE9-696B-4A6F-BF37-8F15DD93094E}"/>
    <cellStyle name="標準 2 2" xfId="7" xr:uid="{A65C3309-2034-4A44-9666-4B816A0A8925}"/>
    <cellStyle name="標準 2 2 2" xfId="5" xr:uid="{8CA0BEDB-FC6D-4CD6-B63C-AA3DD198152D}"/>
    <cellStyle name="標準 3 2" xfId="6" xr:uid="{6E1DC45D-CCBD-4F19-9E02-1279FB1DE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zoomScaleNormal="100" workbookViewId="0"/>
  </sheetViews>
  <sheetFormatPr defaultColWidth="8.83203125" defaultRowHeight="11" x14ac:dyDescent="0.2"/>
  <cols>
    <col min="1" max="1" width="36.08203125" style="5" customWidth="1"/>
    <col min="2" max="11" width="15.33203125" style="5" customWidth="1"/>
    <col min="12" max="16384" width="8.83203125" style="5"/>
  </cols>
  <sheetData>
    <row r="1" spans="1:10" ht="21" x14ac:dyDescent="0.3">
      <c r="A1" s="8" t="s">
        <v>0</v>
      </c>
    </row>
    <row r="2" spans="1:10" ht="13" x14ac:dyDescent="0.2">
      <c r="A2" s="9" t="s">
        <v>136</v>
      </c>
    </row>
    <row r="3" spans="1:10" ht="13" x14ac:dyDescent="0.2">
      <c r="A3" s="9" t="s">
        <v>180</v>
      </c>
    </row>
    <row r="5" spans="1:10" ht="13" x14ac:dyDescent="0.2">
      <c r="A5" s="13" t="s">
        <v>1</v>
      </c>
      <c r="H5" s="7" t="s">
        <v>124</v>
      </c>
    </row>
    <row r="6" spans="1:10" ht="37.5" customHeight="1" x14ac:dyDescent="0.2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10" ht="18" customHeight="1" x14ac:dyDescent="0.2">
      <c r="A7" s="6" t="s">
        <v>152</v>
      </c>
      <c r="B7" s="1"/>
      <c r="C7" s="1"/>
      <c r="D7" s="1">
        <v>200000</v>
      </c>
      <c r="E7" s="1"/>
      <c r="F7" s="1"/>
      <c r="G7" s="1"/>
      <c r="H7" s="1">
        <v>200000</v>
      </c>
    </row>
    <row r="8" spans="1:10" ht="18" customHeight="1" x14ac:dyDescent="0.2">
      <c r="A8" s="6"/>
      <c r="B8" s="1"/>
      <c r="C8" s="1"/>
      <c r="D8" s="1"/>
      <c r="E8" s="1"/>
      <c r="F8" s="1"/>
      <c r="G8" s="1"/>
      <c r="H8" s="1"/>
    </row>
    <row r="9" spans="1:10" ht="18" customHeight="1" x14ac:dyDescent="0.2">
      <c r="A9" s="6"/>
      <c r="B9" s="1"/>
      <c r="C9" s="1"/>
      <c r="D9" s="1"/>
      <c r="E9" s="1"/>
      <c r="F9" s="1"/>
      <c r="G9" s="1"/>
      <c r="H9" s="1"/>
    </row>
    <row r="10" spans="1:10" ht="18" customHeight="1" x14ac:dyDescent="0.2">
      <c r="A10" s="4" t="s">
        <v>10</v>
      </c>
      <c r="B10" s="1"/>
      <c r="C10" s="1"/>
      <c r="D10" s="1">
        <f>SUM(D7:D9)</f>
        <v>200000</v>
      </c>
      <c r="E10" s="1"/>
      <c r="F10" s="1"/>
      <c r="G10" s="1"/>
      <c r="H10" s="1">
        <f>SUM(H7:H9)</f>
        <v>200000</v>
      </c>
    </row>
    <row r="12" spans="1:10" ht="13" x14ac:dyDescent="0.2">
      <c r="A12" s="13" t="s">
        <v>11</v>
      </c>
      <c r="J12" s="7" t="s">
        <v>124</v>
      </c>
    </row>
    <row r="13" spans="1:10" ht="37.5" customHeight="1" x14ac:dyDescent="0.2">
      <c r="A13" s="2" t="s">
        <v>12</v>
      </c>
      <c r="B13" s="3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  <c r="I13" s="3" t="s">
        <v>20</v>
      </c>
      <c r="J13" s="3" t="s">
        <v>9</v>
      </c>
    </row>
    <row r="14" spans="1:10" ht="18" customHeight="1" x14ac:dyDescent="0.2">
      <c r="A14" s="6" t="s">
        <v>149</v>
      </c>
      <c r="B14" s="1">
        <v>629537000</v>
      </c>
      <c r="C14" s="1">
        <v>70232151726</v>
      </c>
      <c r="D14" s="1">
        <v>22116434234</v>
      </c>
      <c r="E14" s="1">
        <f>C14-D14</f>
        <v>48115717492</v>
      </c>
      <c r="F14" s="1">
        <v>47441456330</v>
      </c>
      <c r="G14" s="20">
        <f>B14/F14</f>
        <v>1.3269765489933054E-2</v>
      </c>
      <c r="H14" s="1">
        <f>E14*G14</f>
        <v>638484287.4987098</v>
      </c>
      <c r="I14" s="1">
        <v>0</v>
      </c>
      <c r="J14" s="1">
        <v>629537000</v>
      </c>
    </row>
    <row r="15" spans="1:10" ht="18" customHeight="1" x14ac:dyDescent="0.2">
      <c r="A15" s="4" t="s">
        <v>10</v>
      </c>
      <c r="B15" s="1">
        <f>SUM(B14:B14)</f>
        <v>629537000</v>
      </c>
      <c r="C15" s="1">
        <f>SUM(C14:C14)</f>
        <v>70232151726</v>
      </c>
      <c r="D15" s="1">
        <f>SUM(D14:D14)</f>
        <v>22116434234</v>
      </c>
      <c r="E15" s="1">
        <f>SUM(E14:E14)</f>
        <v>48115717492</v>
      </c>
      <c r="F15" s="1">
        <f>SUM(F14:F14)</f>
        <v>47441456330</v>
      </c>
      <c r="G15" s="20">
        <f>B15/F15</f>
        <v>1.3269765489933054E-2</v>
      </c>
      <c r="H15" s="1">
        <f>SUM(H14:H14)</f>
        <v>638484287.4987098</v>
      </c>
      <c r="I15" s="1">
        <f>SUM(I14:I14)</f>
        <v>0</v>
      </c>
      <c r="J15" s="1">
        <f>SUM(J14:J14)</f>
        <v>629537000</v>
      </c>
    </row>
    <row r="17" spans="1:11" ht="13" x14ac:dyDescent="0.2">
      <c r="A17" s="13" t="s">
        <v>21</v>
      </c>
      <c r="K17" s="7" t="s">
        <v>124</v>
      </c>
    </row>
    <row r="18" spans="1:11" ht="37.5" customHeight="1" x14ac:dyDescent="0.2">
      <c r="A18" s="2" t="s">
        <v>12</v>
      </c>
      <c r="B18" s="3" t="s">
        <v>22</v>
      </c>
      <c r="C18" s="3" t="s">
        <v>14</v>
      </c>
      <c r="D18" s="3" t="s">
        <v>15</v>
      </c>
      <c r="E18" s="3" t="s">
        <v>16</v>
      </c>
      <c r="F18" s="3" t="s">
        <v>17</v>
      </c>
      <c r="G18" s="3" t="s">
        <v>18</v>
      </c>
      <c r="H18" s="3" t="s">
        <v>19</v>
      </c>
      <c r="I18" s="3" t="s">
        <v>23</v>
      </c>
      <c r="J18" s="3" t="s">
        <v>24</v>
      </c>
      <c r="K18" s="3" t="s">
        <v>9</v>
      </c>
    </row>
    <row r="19" spans="1:11" ht="18" customHeight="1" x14ac:dyDescent="0.2">
      <c r="A19" s="6" t="s">
        <v>137</v>
      </c>
      <c r="B19" s="1">
        <v>2362000</v>
      </c>
      <c r="C19" s="30"/>
      <c r="D19" s="30"/>
      <c r="E19" s="1">
        <f>C19-D19</f>
        <v>0</v>
      </c>
      <c r="F19" s="30"/>
      <c r="G19" s="20" t="e">
        <f t="shared" ref="G19:G33" si="0">B19/F19</f>
        <v>#DIV/0!</v>
      </c>
      <c r="H19" s="1" t="e">
        <f t="shared" ref="H19:H26" si="1">E19*G19</f>
        <v>#DIV/0!</v>
      </c>
      <c r="I19" s="1"/>
      <c r="J19" s="1"/>
      <c r="K19" s="1">
        <v>2362000</v>
      </c>
    </row>
    <row r="20" spans="1:11" ht="18" customHeight="1" x14ac:dyDescent="0.2">
      <c r="A20" s="6" t="s">
        <v>138</v>
      </c>
      <c r="B20" s="1">
        <v>55000</v>
      </c>
      <c r="C20" s="30"/>
      <c r="D20" s="30"/>
      <c r="E20" s="1">
        <f t="shared" ref="E20:E26" si="2">C20-D20</f>
        <v>0</v>
      </c>
      <c r="F20" s="30"/>
      <c r="G20" s="20" t="e">
        <f>B20/F20</f>
        <v>#DIV/0!</v>
      </c>
      <c r="H20" s="1" t="e">
        <f t="shared" si="1"/>
        <v>#DIV/0!</v>
      </c>
      <c r="I20" s="1"/>
      <c r="J20" s="1"/>
      <c r="K20" s="1">
        <v>55000</v>
      </c>
    </row>
    <row r="21" spans="1:11" ht="18" customHeight="1" x14ac:dyDescent="0.2">
      <c r="A21" s="6" t="s">
        <v>139</v>
      </c>
      <c r="B21" s="1">
        <f>1000*262</f>
        <v>262000</v>
      </c>
      <c r="C21" s="30"/>
      <c r="D21" s="30"/>
      <c r="E21" s="1">
        <f t="shared" si="2"/>
        <v>0</v>
      </c>
      <c r="F21" s="30"/>
      <c r="G21" s="20" t="e">
        <f t="shared" si="0"/>
        <v>#DIV/0!</v>
      </c>
      <c r="H21" s="1" t="e">
        <f t="shared" si="1"/>
        <v>#DIV/0!</v>
      </c>
      <c r="I21" s="1"/>
      <c r="J21" s="1"/>
      <c r="K21" s="1">
        <v>262000</v>
      </c>
    </row>
    <row r="22" spans="1:11" ht="18" customHeight="1" x14ac:dyDescent="0.2">
      <c r="A22" s="6" t="s">
        <v>140</v>
      </c>
      <c r="B22" s="1">
        <f>1000*829</f>
        <v>829000</v>
      </c>
      <c r="C22" s="30"/>
      <c r="D22" s="30"/>
      <c r="E22" s="1">
        <f t="shared" si="2"/>
        <v>0</v>
      </c>
      <c r="F22" s="30"/>
      <c r="G22" s="20" t="e">
        <f t="shared" si="0"/>
        <v>#DIV/0!</v>
      </c>
      <c r="H22" s="1" t="e">
        <f t="shared" si="1"/>
        <v>#DIV/0!</v>
      </c>
      <c r="I22" s="1"/>
      <c r="J22" s="1"/>
      <c r="K22" s="1">
        <v>829000</v>
      </c>
    </row>
    <row r="23" spans="1:11" ht="18" customHeight="1" x14ac:dyDescent="0.2">
      <c r="A23" s="6" t="s">
        <v>141</v>
      </c>
      <c r="B23" s="1">
        <f>1000*1870</f>
        <v>1870000</v>
      </c>
      <c r="C23" s="30"/>
      <c r="D23" s="30"/>
      <c r="E23" s="1">
        <f t="shared" si="2"/>
        <v>0</v>
      </c>
      <c r="F23" s="30"/>
      <c r="G23" s="20" t="e">
        <f t="shared" si="0"/>
        <v>#DIV/0!</v>
      </c>
      <c r="H23" s="1" t="e">
        <f t="shared" si="1"/>
        <v>#DIV/0!</v>
      </c>
      <c r="I23" s="1"/>
      <c r="J23" s="1"/>
      <c r="K23" s="1">
        <v>1870000</v>
      </c>
    </row>
    <row r="24" spans="1:11" ht="18" customHeight="1" x14ac:dyDescent="0.2">
      <c r="A24" s="6" t="s">
        <v>142</v>
      </c>
      <c r="B24" s="1">
        <f>1000*493</f>
        <v>493000</v>
      </c>
      <c r="C24" s="30"/>
      <c r="D24" s="30"/>
      <c r="E24" s="1">
        <f t="shared" si="2"/>
        <v>0</v>
      </c>
      <c r="F24" s="30"/>
      <c r="G24" s="20" t="e">
        <f t="shared" si="0"/>
        <v>#DIV/0!</v>
      </c>
      <c r="H24" s="1" t="e">
        <f t="shared" si="1"/>
        <v>#DIV/0!</v>
      </c>
      <c r="I24" s="1"/>
      <c r="J24" s="1"/>
      <c r="K24" s="1">
        <v>493000</v>
      </c>
    </row>
    <row r="25" spans="1:11" ht="18" customHeight="1" x14ac:dyDescent="0.2">
      <c r="A25" s="6" t="s">
        <v>151</v>
      </c>
      <c r="B25" s="1">
        <f>1000*8300</f>
        <v>8300000</v>
      </c>
      <c r="C25" s="30"/>
      <c r="D25" s="30"/>
      <c r="E25" s="1">
        <f t="shared" si="2"/>
        <v>0</v>
      </c>
      <c r="F25" s="30"/>
      <c r="G25" s="20" t="e">
        <f t="shared" si="0"/>
        <v>#DIV/0!</v>
      </c>
      <c r="H25" s="1" t="e">
        <f t="shared" si="1"/>
        <v>#DIV/0!</v>
      </c>
      <c r="I25" s="1"/>
      <c r="J25" s="1"/>
      <c r="K25" s="1">
        <v>8300000</v>
      </c>
    </row>
    <row r="26" spans="1:11" ht="18" customHeight="1" x14ac:dyDescent="0.2">
      <c r="A26" s="6" t="s">
        <v>143</v>
      </c>
      <c r="B26" s="1">
        <f>1000*900</f>
        <v>900000</v>
      </c>
      <c r="C26" s="30"/>
      <c r="D26" s="30"/>
      <c r="E26" s="1">
        <f t="shared" si="2"/>
        <v>0</v>
      </c>
      <c r="F26" s="30"/>
      <c r="G26" s="20" t="e">
        <f t="shared" si="0"/>
        <v>#DIV/0!</v>
      </c>
      <c r="H26" s="1" t="e">
        <f t="shared" si="1"/>
        <v>#DIV/0!</v>
      </c>
      <c r="I26" s="1"/>
      <c r="J26" s="1"/>
      <c r="K26" s="1">
        <v>900000</v>
      </c>
    </row>
    <row r="27" spans="1:11" ht="18" customHeight="1" x14ac:dyDescent="0.2">
      <c r="A27" s="6" t="s">
        <v>144</v>
      </c>
      <c r="B27" s="1">
        <f>1000*185</f>
        <v>185000</v>
      </c>
      <c r="C27" s="30"/>
      <c r="D27" s="30"/>
      <c r="E27" s="1">
        <f t="shared" ref="E27:E29" si="3">C27-D27</f>
        <v>0</v>
      </c>
      <c r="F27" s="30"/>
      <c r="G27" s="20" t="e">
        <f t="shared" ref="G27:G29" si="4">B27/F27</f>
        <v>#DIV/0!</v>
      </c>
      <c r="H27" s="1" t="e">
        <f t="shared" ref="H27:H29" si="5">E27*G27</f>
        <v>#DIV/0!</v>
      </c>
      <c r="I27" s="1"/>
      <c r="J27" s="1"/>
      <c r="K27" s="1">
        <v>185000</v>
      </c>
    </row>
    <row r="28" spans="1:11" ht="18" customHeight="1" x14ac:dyDescent="0.2">
      <c r="A28" s="6" t="s">
        <v>145</v>
      </c>
      <c r="B28" s="1">
        <f>1000*1000</f>
        <v>1000000</v>
      </c>
      <c r="C28" s="30"/>
      <c r="D28" s="30"/>
      <c r="E28" s="1">
        <f t="shared" si="3"/>
        <v>0</v>
      </c>
      <c r="F28" s="30"/>
      <c r="G28" s="20" t="e">
        <f t="shared" si="4"/>
        <v>#DIV/0!</v>
      </c>
      <c r="H28" s="1" t="e">
        <f t="shared" si="5"/>
        <v>#DIV/0!</v>
      </c>
      <c r="I28" s="1"/>
      <c r="J28" s="1"/>
      <c r="K28" s="1">
        <v>1000000</v>
      </c>
    </row>
    <row r="29" spans="1:11" ht="18" customHeight="1" x14ac:dyDescent="0.2">
      <c r="A29" s="6" t="s">
        <v>146</v>
      </c>
      <c r="B29" s="1">
        <f>1000*1141</f>
        <v>1141000</v>
      </c>
      <c r="C29" s="30"/>
      <c r="D29" s="30"/>
      <c r="E29" s="1">
        <f t="shared" si="3"/>
        <v>0</v>
      </c>
      <c r="F29" s="30"/>
      <c r="G29" s="20" t="e">
        <f t="shared" si="4"/>
        <v>#DIV/0!</v>
      </c>
      <c r="H29" s="1" t="e">
        <f t="shared" si="5"/>
        <v>#DIV/0!</v>
      </c>
      <c r="I29" s="1"/>
      <c r="J29" s="1"/>
      <c r="K29" s="1">
        <v>1141000</v>
      </c>
    </row>
    <row r="30" spans="1:11" ht="18" customHeight="1" x14ac:dyDescent="0.2">
      <c r="A30" s="6" t="s">
        <v>147</v>
      </c>
      <c r="B30" s="1">
        <f>1000*1000</f>
        <v>1000000</v>
      </c>
      <c r="C30" s="30"/>
      <c r="D30" s="30"/>
      <c r="E30" s="1">
        <f t="shared" ref="E30:E32" si="6">C30-D30</f>
        <v>0</v>
      </c>
      <c r="F30" s="30"/>
      <c r="G30" s="20" t="e">
        <f t="shared" ref="G30:G32" si="7">B30/F30</f>
        <v>#DIV/0!</v>
      </c>
      <c r="H30" s="1" t="e">
        <f t="shared" ref="H30:H32" si="8">E30*G30</f>
        <v>#DIV/0!</v>
      </c>
      <c r="I30" s="1"/>
      <c r="J30" s="1"/>
      <c r="K30" s="1">
        <v>1000000</v>
      </c>
    </row>
    <row r="31" spans="1:11" ht="18" customHeight="1" x14ac:dyDescent="0.2">
      <c r="A31" s="6" t="s">
        <v>148</v>
      </c>
      <c r="B31" s="1">
        <f>1000*150</f>
        <v>150000</v>
      </c>
      <c r="C31" s="30"/>
      <c r="D31" s="30"/>
      <c r="E31" s="1">
        <f t="shared" si="6"/>
        <v>0</v>
      </c>
      <c r="F31" s="30"/>
      <c r="G31" s="20" t="e">
        <f t="shared" si="7"/>
        <v>#DIV/0!</v>
      </c>
      <c r="H31" s="1" t="e">
        <f t="shared" si="8"/>
        <v>#DIV/0!</v>
      </c>
      <c r="I31" s="1"/>
      <c r="J31" s="1"/>
      <c r="K31" s="1">
        <v>150000</v>
      </c>
    </row>
    <row r="32" spans="1:11" ht="18" customHeight="1" x14ac:dyDescent="0.2">
      <c r="A32" s="6" t="s">
        <v>150</v>
      </c>
      <c r="B32" s="1">
        <f>1000*400</f>
        <v>400000</v>
      </c>
      <c r="C32" s="30"/>
      <c r="D32" s="30"/>
      <c r="E32" s="1">
        <f t="shared" si="6"/>
        <v>0</v>
      </c>
      <c r="F32" s="30"/>
      <c r="G32" s="20" t="e">
        <f t="shared" si="7"/>
        <v>#DIV/0!</v>
      </c>
      <c r="H32" s="1" t="e">
        <f t="shared" si="8"/>
        <v>#DIV/0!</v>
      </c>
      <c r="I32" s="1"/>
      <c r="J32" s="1"/>
      <c r="K32" s="1">
        <v>400000</v>
      </c>
    </row>
    <row r="33" spans="1:11" ht="18" customHeight="1" x14ac:dyDescent="0.2">
      <c r="A33" s="4" t="s">
        <v>10</v>
      </c>
      <c r="B33" s="1">
        <f>SUM(B19:B32)</f>
        <v>18947000</v>
      </c>
      <c r="C33" s="1">
        <f>SUM(C19:C32)</f>
        <v>0</v>
      </c>
      <c r="D33" s="1">
        <f>SUM(D19:D32)</f>
        <v>0</v>
      </c>
      <c r="E33" s="1">
        <f>SUM(E19:E32)</f>
        <v>0</v>
      </c>
      <c r="F33" s="1">
        <f>SUM(F19:F32)</f>
        <v>0</v>
      </c>
      <c r="G33" s="20" t="e">
        <f t="shared" si="0"/>
        <v>#DIV/0!</v>
      </c>
      <c r="H33" s="1" t="e">
        <f>SUM(H19:H32)</f>
        <v>#DIV/0!</v>
      </c>
      <c r="I33" s="1">
        <f>SUM(I19:I32)</f>
        <v>0</v>
      </c>
      <c r="J33" s="1">
        <f>SUM(J19:J32)</f>
        <v>0</v>
      </c>
      <c r="K33" s="1">
        <f>SUM(K19:K32)</f>
        <v>18947000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scale="67" fitToHeight="0" orientation="landscape" r:id="rId1"/>
  <headerFooter>
    <oddHeader>&amp;R&amp;9&amp;D</oddHeader>
    <oddFooter>&amp;C&amp;9&amp;P/&amp;N</oddFooter>
  </headerFooter>
  <ignoredErrors>
    <ignoredError sqref="B29 G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zoomScaleNormal="100" workbookViewId="0"/>
  </sheetViews>
  <sheetFormatPr defaultColWidth="8.83203125" defaultRowHeight="11" x14ac:dyDescent="0.2"/>
  <cols>
    <col min="1" max="1" width="18.83203125" style="5" customWidth="1"/>
    <col min="2" max="6" width="20.83203125" style="5" customWidth="1"/>
    <col min="7" max="16384" width="8.83203125" style="5"/>
  </cols>
  <sheetData>
    <row r="1" spans="1:6" ht="21" x14ac:dyDescent="0.3">
      <c r="A1" s="8" t="s">
        <v>85</v>
      </c>
    </row>
    <row r="2" spans="1:6" ht="13" x14ac:dyDescent="0.2">
      <c r="A2" s="9" t="str">
        <f>【済】投資及び出資金の明細!A2</f>
        <v>自治体名：白子町</v>
      </c>
    </row>
    <row r="3" spans="1:6" ht="13" x14ac:dyDescent="0.2">
      <c r="A3" s="9" t="s">
        <v>180</v>
      </c>
    </row>
    <row r="4" spans="1:6" ht="13" x14ac:dyDescent="0.2">
      <c r="F4" s="7" t="s">
        <v>124</v>
      </c>
    </row>
    <row r="5" spans="1:6" ht="22.5" customHeight="1" x14ac:dyDescent="0.2">
      <c r="A5" s="36" t="s">
        <v>86</v>
      </c>
      <c r="B5" s="36" t="s">
        <v>87</v>
      </c>
      <c r="C5" s="36" t="s">
        <v>88</v>
      </c>
      <c r="D5" s="36" t="s">
        <v>89</v>
      </c>
      <c r="E5" s="36"/>
      <c r="F5" s="36" t="s">
        <v>90</v>
      </c>
    </row>
    <row r="6" spans="1:6" ht="22.5" customHeight="1" x14ac:dyDescent="0.2">
      <c r="A6" s="36"/>
      <c r="B6" s="36"/>
      <c r="C6" s="36"/>
      <c r="D6" s="2" t="s">
        <v>91</v>
      </c>
      <c r="E6" s="2" t="s">
        <v>30</v>
      </c>
      <c r="F6" s="36"/>
    </row>
    <row r="7" spans="1:6" ht="18" customHeight="1" x14ac:dyDescent="0.2">
      <c r="A7" s="6" t="s">
        <v>110</v>
      </c>
      <c r="B7" s="1">
        <v>2426000</v>
      </c>
      <c r="C7" s="1">
        <v>0</v>
      </c>
      <c r="D7" s="1">
        <v>1091802</v>
      </c>
      <c r="E7" s="1">
        <v>0</v>
      </c>
      <c r="F7" s="1">
        <f>B7+C7-D7-E7</f>
        <v>1334198</v>
      </c>
    </row>
    <row r="8" spans="1:6" ht="18" customHeight="1" x14ac:dyDescent="0.2">
      <c r="A8" s="6" t="s">
        <v>111</v>
      </c>
      <c r="B8" s="1">
        <v>12290000</v>
      </c>
      <c r="C8" s="1">
        <v>0</v>
      </c>
      <c r="D8" s="1">
        <v>281762</v>
      </c>
      <c r="E8" s="1">
        <v>0</v>
      </c>
      <c r="F8" s="1">
        <f t="shared" ref="F8:F10" si="0">B8+C8-D8-E8</f>
        <v>12008238</v>
      </c>
    </row>
    <row r="9" spans="1:6" ht="18" customHeight="1" x14ac:dyDescent="0.2">
      <c r="A9" s="6" t="s">
        <v>113</v>
      </c>
      <c r="B9" s="1">
        <v>77314000</v>
      </c>
      <c r="C9" s="1">
        <v>74752249</v>
      </c>
      <c r="D9" s="1">
        <v>77314000</v>
      </c>
      <c r="E9" s="1">
        <v>0</v>
      </c>
      <c r="F9" s="1">
        <f t="shared" si="0"/>
        <v>74752249</v>
      </c>
    </row>
    <row r="10" spans="1:6" ht="18" customHeight="1" x14ac:dyDescent="0.2">
      <c r="A10" s="6" t="s">
        <v>112</v>
      </c>
      <c r="B10" s="1">
        <v>1228506000</v>
      </c>
      <c r="C10" s="1">
        <v>0</v>
      </c>
      <c r="D10" s="1">
        <v>0</v>
      </c>
      <c r="E10" s="1">
        <v>2225000</v>
      </c>
      <c r="F10" s="1">
        <f t="shared" si="0"/>
        <v>1226281000</v>
      </c>
    </row>
    <row r="11" spans="1:6" ht="18" customHeight="1" x14ac:dyDescent="0.2">
      <c r="A11" s="6" t="s">
        <v>123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</row>
    <row r="12" spans="1:6" ht="18" customHeight="1" x14ac:dyDescent="0.2">
      <c r="A12" s="4" t="s">
        <v>10</v>
      </c>
      <c r="B12" s="1">
        <f>SUM(B7:B11)</f>
        <v>1320536000</v>
      </c>
      <c r="C12" s="1">
        <f>SUM(C7:C11)</f>
        <v>74752249</v>
      </c>
      <c r="D12" s="1">
        <f>SUM(D7:D11)</f>
        <v>78687564</v>
      </c>
      <c r="E12" s="1">
        <f>SUM(E7:E11)</f>
        <v>2225000</v>
      </c>
      <c r="F12" s="1">
        <f>SUM(F7:F11)</f>
        <v>1314375685</v>
      </c>
    </row>
  </sheetData>
  <mergeCells count="5">
    <mergeCell ref="A5:A6"/>
    <mergeCell ref="B5:B6"/>
    <mergeCell ref="C5:C6"/>
    <mergeCell ref="F5:F6"/>
    <mergeCell ref="D5:E5"/>
  </mergeCells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5"/>
  <sheetViews>
    <sheetView zoomScaleNormal="100" workbookViewId="0"/>
  </sheetViews>
  <sheetFormatPr defaultColWidth="8.83203125" defaultRowHeight="11" x14ac:dyDescent="0.2"/>
  <cols>
    <col min="1" max="1" width="25.83203125" style="5" customWidth="1"/>
    <col min="2" max="5" width="16.83203125" style="5" customWidth="1"/>
    <col min="6" max="16384" width="8.83203125" style="5"/>
  </cols>
  <sheetData>
    <row r="1" spans="1:5" ht="21" x14ac:dyDescent="0.3">
      <c r="A1" s="8" t="s">
        <v>92</v>
      </c>
    </row>
    <row r="2" spans="1:5" ht="13" x14ac:dyDescent="0.2">
      <c r="A2" s="9" t="str">
        <f>【済】投資及び出資金の明細!A2</f>
        <v>自治体名：白子町</v>
      </c>
    </row>
    <row r="3" spans="1:5" ht="13" x14ac:dyDescent="0.2">
      <c r="A3" s="9" t="s">
        <v>180</v>
      </c>
    </row>
    <row r="4" spans="1:5" ht="13" x14ac:dyDescent="0.2">
      <c r="E4" s="7" t="s">
        <v>124</v>
      </c>
    </row>
    <row r="5" spans="1:5" ht="22.5" customHeight="1" x14ac:dyDescent="0.2">
      <c r="A5" s="2" t="s">
        <v>86</v>
      </c>
      <c r="B5" s="2" t="s">
        <v>93</v>
      </c>
      <c r="C5" s="2" t="s">
        <v>94</v>
      </c>
      <c r="D5" s="2" t="s">
        <v>95</v>
      </c>
      <c r="E5" s="2" t="s">
        <v>96</v>
      </c>
    </row>
    <row r="6" spans="1:5" ht="18" customHeight="1" x14ac:dyDescent="0.2">
      <c r="A6" s="39" t="s">
        <v>97</v>
      </c>
      <c r="B6" s="21" t="s">
        <v>122</v>
      </c>
      <c r="C6" s="21"/>
      <c r="D6" s="22"/>
      <c r="E6" s="21"/>
    </row>
    <row r="7" spans="1:5" ht="18" customHeight="1" x14ac:dyDescent="0.2">
      <c r="A7" s="40"/>
      <c r="B7" s="21"/>
      <c r="C7" s="1"/>
      <c r="D7" s="22"/>
      <c r="E7" s="21"/>
    </row>
    <row r="8" spans="1:5" ht="18" customHeight="1" x14ac:dyDescent="0.2">
      <c r="A8" s="41"/>
      <c r="B8" s="4" t="s">
        <v>98</v>
      </c>
      <c r="C8" s="11"/>
      <c r="D8" s="23">
        <f>SUM(D6:D7)</f>
        <v>0</v>
      </c>
      <c r="E8" s="11"/>
    </row>
    <row r="9" spans="1:5" ht="18" customHeight="1" x14ac:dyDescent="0.2">
      <c r="A9" s="40" t="s">
        <v>99</v>
      </c>
      <c r="B9" s="21" t="s">
        <v>167</v>
      </c>
      <c r="C9" s="21" t="s">
        <v>168</v>
      </c>
      <c r="D9" s="23">
        <v>233426000</v>
      </c>
      <c r="E9" s="1"/>
    </row>
    <row r="10" spans="1:5" ht="18" customHeight="1" x14ac:dyDescent="0.2">
      <c r="A10" s="40"/>
      <c r="B10" s="21" t="s">
        <v>186</v>
      </c>
      <c r="C10" s="21" t="s">
        <v>187</v>
      </c>
      <c r="D10" s="23">
        <v>113542513</v>
      </c>
      <c r="E10" s="1"/>
    </row>
    <row r="11" spans="1:5" ht="18" customHeight="1" x14ac:dyDescent="0.2">
      <c r="A11" s="40"/>
      <c r="B11" s="21" t="s">
        <v>169</v>
      </c>
      <c r="C11" s="21" t="s">
        <v>170</v>
      </c>
      <c r="D11" s="23">
        <v>155301895</v>
      </c>
      <c r="E11" s="1"/>
    </row>
    <row r="12" spans="1:5" ht="18" customHeight="1" x14ac:dyDescent="0.2">
      <c r="A12" s="40"/>
      <c r="B12" s="21" t="s">
        <v>171</v>
      </c>
      <c r="C12" s="21" t="s">
        <v>172</v>
      </c>
      <c r="D12" s="23">
        <v>10370000</v>
      </c>
      <c r="E12" s="1"/>
    </row>
    <row r="13" spans="1:5" ht="18" customHeight="1" x14ac:dyDescent="0.2">
      <c r="A13" s="40"/>
      <c r="B13" s="21" t="s">
        <v>122</v>
      </c>
      <c r="C13" s="21"/>
      <c r="D13" s="23">
        <f>D14-SUM(D9:D12)</f>
        <v>917116568</v>
      </c>
      <c r="E13" s="1"/>
    </row>
    <row r="14" spans="1:5" ht="18" customHeight="1" x14ac:dyDescent="0.2">
      <c r="A14" s="41"/>
      <c r="B14" s="4" t="s">
        <v>98</v>
      </c>
      <c r="C14" s="11"/>
      <c r="D14" s="23">
        <f>D15-D8</f>
        <v>1429756976</v>
      </c>
      <c r="E14" s="11"/>
    </row>
    <row r="15" spans="1:5" ht="18" customHeight="1" x14ac:dyDescent="0.2">
      <c r="A15" s="4" t="s">
        <v>10</v>
      </c>
      <c r="B15" s="11"/>
      <c r="C15" s="11"/>
      <c r="D15" s="23">
        <v>1429756976</v>
      </c>
      <c r="E15" s="11"/>
    </row>
  </sheetData>
  <mergeCells count="2">
    <mergeCell ref="A6:A8"/>
    <mergeCell ref="A9:A14"/>
  </mergeCells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6"/>
  <sheetViews>
    <sheetView zoomScaleNormal="100" workbookViewId="0"/>
  </sheetViews>
  <sheetFormatPr defaultColWidth="8.83203125" defaultRowHeight="11" x14ac:dyDescent="0.2"/>
  <cols>
    <col min="1" max="1" width="28.83203125" style="5" customWidth="1"/>
    <col min="2" max="3" width="24.83203125" style="5" customWidth="1"/>
    <col min="4" max="4" width="28.83203125" style="5" customWidth="1"/>
    <col min="5" max="5" width="24.83203125" style="5" customWidth="1"/>
    <col min="6" max="6" width="11" style="5" bestFit="1" customWidth="1"/>
    <col min="7" max="7" width="8.83203125" style="5"/>
    <col min="8" max="8" width="9.75" style="5" bestFit="1" customWidth="1"/>
    <col min="9" max="16384" width="8.83203125" style="5"/>
  </cols>
  <sheetData>
    <row r="1" spans="1:5" ht="21" x14ac:dyDescent="0.3">
      <c r="A1" s="8" t="s">
        <v>100</v>
      </c>
    </row>
    <row r="2" spans="1:5" ht="13" x14ac:dyDescent="0.2">
      <c r="A2" s="9" t="str">
        <f>【済】投資及び出資金の明細!A2</f>
        <v>自治体名：白子町</v>
      </c>
    </row>
    <row r="3" spans="1:5" ht="13" x14ac:dyDescent="0.2">
      <c r="A3" s="9" t="s">
        <v>180</v>
      </c>
    </row>
    <row r="4" spans="1:5" ht="13" x14ac:dyDescent="0.2">
      <c r="E4" s="7" t="s">
        <v>124</v>
      </c>
    </row>
    <row r="5" spans="1:5" ht="22.5" customHeight="1" x14ac:dyDescent="0.2">
      <c r="A5" s="2" t="s">
        <v>101</v>
      </c>
      <c r="B5" s="2" t="s">
        <v>86</v>
      </c>
      <c r="C5" s="36" t="s">
        <v>102</v>
      </c>
      <c r="D5" s="36"/>
      <c r="E5" s="2" t="s">
        <v>95</v>
      </c>
    </row>
    <row r="6" spans="1:5" ht="18" customHeight="1" x14ac:dyDescent="0.2">
      <c r="A6" s="41" t="s">
        <v>103</v>
      </c>
      <c r="B6" s="41" t="s">
        <v>104</v>
      </c>
      <c r="C6" s="40" t="s">
        <v>114</v>
      </c>
      <c r="D6" s="42"/>
      <c r="E6" s="1">
        <v>1294883824</v>
      </c>
    </row>
    <row r="7" spans="1:5" ht="18" customHeight="1" x14ac:dyDescent="0.2">
      <c r="A7" s="41"/>
      <c r="B7" s="41"/>
      <c r="C7" s="40" t="s">
        <v>115</v>
      </c>
      <c r="D7" s="42"/>
      <c r="E7" s="1">
        <v>72258000</v>
      </c>
    </row>
    <row r="8" spans="1:5" ht="18" customHeight="1" x14ac:dyDescent="0.2">
      <c r="A8" s="41"/>
      <c r="B8" s="41"/>
      <c r="C8" s="40" t="s">
        <v>116</v>
      </c>
      <c r="D8" s="42"/>
      <c r="E8" s="1">
        <v>283062000</v>
      </c>
    </row>
    <row r="9" spans="1:5" ht="18" customHeight="1" x14ac:dyDescent="0.2">
      <c r="A9" s="41"/>
      <c r="B9" s="41"/>
      <c r="C9" s="40" t="s">
        <v>184</v>
      </c>
      <c r="D9" s="42"/>
      <c r="E9" s="1">
        <v>67866000</v>
      </c>
    </row>
    <row r="10" spans="1:5" ht="18" customHeight="1" x14ac:dyDescent="0.2">
      <c r="A10" s="41"/>
      <c r="B10" s="41"/>
      <c r="C10" s="40" t="s">
        <v>117</v>
      </c>
      <c r="D10" s="42"/>
      <c r="E10" s="1">
        <v>1787633000</v>
      </c>
    </row>
    <row r="11" spans="1:5" ht="18" customHeight="1" x14ac:dyDescent="0.2">
      <c r="A11" s="41"/>
      <c r="B11" s="41"/>
      <c r="C11" s="40" t="s">
        <v>118</v>
      </c>
      <c r="D11" s="42"/>
      <c r="E11" s="1">
        <v>20181200</v>
      </c>
    </row>
    <row r="12" spans="1:5" ht="18" customHeight="1" x14ac:dyDescent="0.2">
      <c r="A12" s="41"/>
      <c r="B12" s="41"/>
      <c r="C12" s="40" t="s">
        <v>119</v>
      </c>
      <c r="D12" s="42"/>
      <c r="E12" s="1">
        <v>157554750</v>
      </c>
    </row>
    <row r="13" spans="1:5" ht="18" customHeight="1" x14ac:dyDescent="0.2">
      <c r="A13" s="41"/>
      <c r="B13" s="41"/>
      <c r="C13" s="40" t="s">
        <v>122</v>
      </c>
      <c r="D13" s="42"/>
      <c r="E13" s="1">
        <f>E14-SUM(E6:E12)</f>
        <v>23799293</v>
      </c>
    </row>
    <row r="14" spans="1:5" ht="18" customHeight="1" x14ac:dyDescent="0.2">
      <c r="A14" s="41"/>
      <c r="B14" s="41"/>
      <c r="C14" s="41" t="s">
        <v>42</v>
      </c>
      <c r="D14" s="42"/>
      <c r="E14" s="1">
        <v>3707238067</v>
      </c>
    </row>
    <row r="15" spans="1:5" ht="18" customHeight="1" x14ac:dyDescent="0.2">
      <c r="A15" s="41"/>
      <c r="B15" s="41" t="s">
        <v>105</v>
      </c>
      <c r="C15" s="43" t="s">
        <v>106</v>
      </c>
      <c r="D15" s="6" t="s">
        <v>120</v>
      </c>
      <c r="E15" s="1">
        <v>34286000</v>
      </c>
    </row>
    <row r="16" spans="1:5" ht="18" customHeight="1" x14ac:dyDescent="0.2">
      <c r="A16" s="41"/>
      <c r="B16" s="41"/>
      <c r="C16" s="41"/>
      <c r="D16" s="6" t="s">
        <v>121</v>
      </c>
      <c r="E16" s="1">
        <v>47182000</v>
      </c>
    </row>
    <row r="17" spans="1:8" ht="18" customHeight="1" x14ac:dyDescent="0.2">
      <c r="A17" s="41"/>
      <c r="B17" s="41"/>
      <c r="C17" s="41"/>
      <c r="D17" s="6"/>
      <c r="E17" s="1"/>
    </row>
    <row r="18" spans="1:8" ht="18" customHeight="1" x14ac:dyDescent="0.2">
      <c r="A18" s="41"/>
      <c r="B18" s="41"/>
      <c r="C18" s="41"/>
      <c r="D18" s="6"/>
      <c r="E18" s="1"/>
    </row>
    <row r="19" spans="1:8" ht="18" customHeight="1" x14ac:dyDescent="0.2">
      <c r="A19" s="41"/>
      <c r="B19" s="41"/>
      <c r="C19" s="41"/>
      <c r="D19" s="4" t="s">
        <v>98</v>
      </c>
      <c r="E19" s="1">
        <f>SUM(E15:E16)</f>
        <v>81468000</v>
      </c>
    </row>
    <row r="20" spans="1:8" ht="18" customHeight="1" x14ac:dyDescent="0.2">
      <c r="A20" s="41"/>
      <c r="B20" s="41"/>
      <c r="C20" s="43" t="s">
        <v>107</v>
      </c>
      <c r="D20" s="6" t="s">
        <v>120</v>
      </c>
      <c r="E20" s="1">
        <f>H20-E15</f>
        <v>781084602</v>
      </c>
      <c r="G20" s="5" t="s">
        <v>120</v>
      </c>
      <c r="H20" s="5">
        <v>815370602</v>
      </c>
    </row>
    <row r="21" spans="1:8" ht="18" customHeight="1" x14ac:dyDescent="0.2">
      <c r="A21" s="41"/>
      <c r="B21" s="41"/>
      <c r="C21" s="41"/>
      <c r="D21" s="6" t="s">
        <v>121</v>
      </c>
      <c r="E21" s="1">
        <f>H21-E16</f>
        <v>365435955</v>
      </c>
      <c r="G21" s="5" t="s">
        <v>166</v>
      </c>
      <c r="H21" s="5">
        <v>412617955</v>
      </c>
    </row>
    <row r="22" spans="1:8" ht="18" customHeight="1" x14ac:dyDescent="0.2">
      <c r="A22" s="41"/>
      <c r="B22" s="41"/>
      <c r="C22" s="41"/>
      <c r="D22" s="6"/>
      <c r="E22" s="1"/>
    </row>
    <row r="23" spans="1:8" ht="18" customHeight="1" x14ac:dyDescent="0.2">
      <c r="A23" s="41"/>
      <c r="B23" s="41"/>
      <c r="C23" s="41"/>
      <c r="D23" s="6"/>
      <c r="E23" s="1"/>
    </row>
    <row r="24" spans="1:8" ht="18" customHeight="1" x14ac:dyDescent="0.2">
      <c r="A24" s="41"/>
      <c r="B24" s="41"/>
      <c r="C24" s="41"/>
      <c r="D24" s="4" t="s">
        <v>98</v>
      </c>
      <c r="E24" s="1">
        <f>SUM(E20:E23)</f>
        <v>1146520557</v>
      </c>
    </row>
    <row r="25" spans="1:8" ht="18" customHeight="1" x14ac:dyDescent="0.2">
      <c r="A25" s="42"/>
      <c r="B25" s="42"/>
      <c r="C25" s="41" t="s">
        <v>42</v>
      </c>
      <c r="D25" s="42"/>
      <c r="E25" s="1">
        <f>E19+E24</f>
        <v>1227988557</v>
      </c>
    </row>
    <row r="26" spans="1:8" ht="18" customHeight="1" x14ac:dyDescent="0.2">
      <c r="A26" s="42"/>
      <c r="B26" s="41" t="s">
        <v>10</v>
      </c>
      <c r="C26" s="42"/>
      <c r="D26" s="42"/>
      <c r="E26" s="1">
        <f>E14+E25</f>
        <v>4935226624</v>
      </c>
    </row>
  </sheetData>
  <mergeCells count="17">
    <mergeCell ref="C10:D10"/>
    <mergeCell ref="C9:D9"/>
    <mergeCell ref="C5:D5"/>
    <mergeCell ref="A6:A26"/>
    <mergeCell ref="B6:B14"/>
    <mergeCell ref="C6:D6"/>
    <mergeCell ref="C11:D11"/>
    <mergeCell ref="C12:D12"/>
    <mergeCell ref="C13:D13"/>
    <mergeCell ref="C14:D14"/>
    <mergeCell ref="B15:B25"/>
    <mergeCell ref="C15:C19"/>
    <mergeCell ref="C20:C24"/>
    <mergeCell ref="C25:D25"/>
    <mergeCell ref="B26:D26"/>
    <mergeCell ref="C7:D7"/>
    <mergeCell ref="C8:D8"/>
  </mergeCells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6AF6-55C8-4628-9613-4ACC634E3919}">
  <sheetPr>
    <pageSetUpPr fitToPage="1"/>
  </sheetPr>
  <dimension ref="A1:F12"/>
  <sheetViews>
    <sheetView view="pageBreakPreview" zoomScaleNormal="100" zoomScaleSheetLayoutView="100" workbookViewId="0">
      <selection sqref="A1:F1"/>
    </sheetView>
  </sheetViews>
  <sheetFormatPr defaultColWidth="8.83203125" defaultRowHeight="20.25" customHeight="1" x14ac:dyDescent="0.2"/>
  <cols>
    <col min="1" max="1" width="23.33203125" style="9" customWidth="1"/>
    <col min="2" max="6" width="20.83203125" style="9" customWidth="1"/>
    <col min="7" max="7" width="8.83203125" style="9"/>
    <col min="8" max="8" width="12.83203125" style="9" bestFit="1" customWidth="1"/>
    <col min="9" max="9" width="8.83203125" style="9"/>
    <col min="10" max="10" width="12.83203125" style="9" bestFit="1" customWidth="1"/>
    <col min="11" max="11" width="10.25" style="9" bestFit="1" customWidth="1"/>
    <col min="12" max="16384" width="8.83203125" style="9"/>
  </cols>
  <sheetData>
    <row r="1" spans="1:6" ht="21" customHeight="1" x14ac:dyDescent="0.2">
      <c r="A1" s="44" t="s">
        <v>134</v>
      </c>
      <c r="B1" s="45"/>
      <c r="C1" s="45"/>
      <c r="D1" s="45"/>
      <c r="E1" s="45"/>
      <c r="F1" s="45"/>
    </row>
    <row r="2" spans="1:6" ht="13" customHeight="1" x14ac:dyDescent="0.2">
      <c r="A2" s="29" t="str">
        <f>【済】投資及び出資金の明細!A2</f>
        <v>自治体名：白子町</v>
      </c>
      <c r="B2" s="5"/>
      <c r="C2" s="29"/>
      <c r="D2" s="29"/>
      <c r="E2" s="29"/>
      <c r="F2" s="28"/>
    </row>
    <row r="3" spans="1:6" ht="13" customHeight="1" x14ac:dyDescent="0.2">
      <c r="A3" s="29" t="s">
        <v>180</v>
      </c>
      <c r="B3" s="29"/>
      <c r="C3" s="29"/>
      <c r="D3" s="29"/>
      <c r="E3" s="29"/>
      <c r="F3" s="28"/>
    </row>
    <row r="4" spans="1:6" ht="13" customHeight="1" x14ac:dyDescent="0.2">
      <c r="A4" s="29"/>
      <c r="B4" s="29"/>
      <c r="C4" s="29"/>
      <c r="D4" s="29"/>
      <c r="E4" s="29"/>
      <c r="F4" s="28" t="s">
        <v>135</v>
      </c>
    </row>
    <row r="5" spans="1:6" ht="20.25" customHeight="1" x14ac:dyDescent="0.2">
      <c r="A5" s="46" t="s">
        <v>86</v>
      </c>
      <c r="B5" s="48" t="s">
        <v>95</v>
      </c>
      <c r="C5" s="48" t="s">
        <v>133</v>
      </c>
      <c r="D5" s="48"/>
      <c r="E5" s="48"/>
      <c r="F5" s="48"/>
    </row>
    <row r="6" spans="1:6" ht="20.25" customHeight="1" x14ac:dyDescent="0.2">
      <c r="A6" s="46"/>
      <c r="B6" s="48"/>
      <c r="C6" s="48" t="s">
        <v>105</v>
      </c>
      <c r="D6" s="48" t="s">
        <v>132</v>
      </c>
      <c r="E6" s="48" t="s">
        <v>104</v>
      </c>
      <c r="F6" s="48" t="s">
        <v>30</v>
      </c>
    </row>
    <row r="7" spans="1:6" ht="20.25" customHeight="1" thickBot="1" x14ac:dyDescent="0.25">
      <c r="A7" s="47"/>
      <c r="B7" s="49"/>
      <c r="C7" s="49"/>
      <c r="D7" s="49"/>
      <c r="E7" s="49"/>
      <c r="F7" s="49"/>
    </row>
    <row r="8" spans="1:6" ht="20.25" customHeight="1" thickTop="1" x14ac:dyDescent="0.2">
      <c r="A8" s="27" t="s">
        <v>131</v>
      </c>
      <c r="B8" s="25">
        <v>4694842101</v>
      </c>
      <c r="C8" s="25">
        <f>C12-C9</f>
        <v>1146520557</v>
      </c>
      <c r="D8" s="25">
        <f>D12-D9</f>
        <v>185751000</v>
      </c>
      <c r="E8" s="25">
        <f>E12-E9-E10</f>
        <v>3064873058</v>
      </c>
      <c r="F8" s="25">
        <f>B8-SUM(C8:E8)</f>
        <v>297697486</v>
      </c>
    </row>
    <row r="9" spans="1:6" ht="20.25" customHeight="1" x14ac:dyDescent="0.2">
      <c r="A9" s="27" t="s">
        <v>130</v>
      </c>
      <c r="B9" s="25">
        <v>264173861</v>
      </c>
      <c r="C9" s="25">
        <v>81468000</v>
      </c>
      <c r="D9" s="25">
        <v>119800000</v>
      </c>
      <c r="E9" s="25">
        <f>B9-C9-D9-F9</f>
        <v>58645861</v>
      </c>
      <c r="F9" s="25">
        <v>4260000</v>
      </c>
    </row>
    <row r="10" spans="1:6" ht="20.25" customHeight="1" x14ac:dyDescent="0.2">
      <c r="A10" s="27" t="s">
        <v>129</v>
      </c>
      <c r="B10" s="25">
        <v>584052148</v>
      </c>
      <c r="C10" s="25"/>
      <c r="D10" s="25"/>
      <c r="E10" s="25">
        <f>B10-F10</f>
        <v>583719148</v>
      </c>
      <c r="F10" s="25">
        <v>333000</v>
      </c>
    </row>
    <row r="11" spans="1:6" ht="20.25" customHeight="1" x14ac:dyDescent="0.2">
      <c r="A11" s="27" t="s">
        <v>30</v>
      </c>
      <c r="B11" s="25">
        <v>4</v>
      </c>
      <c r="C11" s="25"/>
      <c r="D11" s="25"/>
      <c r="E11" s="25"/>
      <c r="F11" s="25">
        <v>4</v>
      </c>
    </row>
    <row r="12" spans="1:6" ht="20.25" customHeight="1" x14ac:dyDescent="0.2">
      <c r="A12" s="26" t="s">
        <v>10</v>
      </c>
      <c r="B12" s="25">
        <f>SUM(B8:B11)</f>
        <v>5543068114</v>
      </c>
      <c r="C12" s="25">
        <v>1227988557</v>
      </c>
      <c r="D12" s="25">
        <v>305551000</v>
      </c>
      <c r="E12" s="25">
        <v>3707238067</v>
      </c>
      <c r="F12" s="25">
        <f>SUM(F8:F11)</f>
        <v>302290490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zoomScaleNormal="100" workbookViewId="0"/>
  </sheetViews>
  <sheetFormatPr defaultColWidth="8.83203125" defaultRowHeight="11" x14ac:dyDescent="0.2"/>
  <cols>
    <col min="1" max="1" width="60.83203125" style="5" customWidth="1"/>
    <col min="2" max="2" width="40.83203125" style="5" customWidth="1"/>
    <col min="3" max="16384" width="8.83203125" style="5"/>
  </cols>
  <sheetData>
    <row r="1" spans="1:2" ht="21" x14ac:dyDescent="0.3">
      <c r="A1" s="8" t="s">
        <v>108</v>
      </c>
    </row>
    <row r="2" spans="1:2" ht="13" x14ac:dyDescent="0.2">
      <c r="A2" s="9" t="str">
        <f>【済】投資及び出資金の明細!A2</f>
        <v>自治体名：白子町</v>
      </c>
    </row>
    <row r="3" spans="1:2" ht="13" x14ac:dyDescent="0.2">
      <c r="A3" s="9" t="s">
        <v>180</v>
      </c>
    </row>
    <row r="4" spans="1:2" ht="13" x14ac:dyDescent="0.2">
      <c r="B4" s="7" t="s">
        <v>124</v>
      </c>
    </row>
    <row r="5" spans="1:2" ht="22.5" customHeight="1" x14ac:dyDescent="0.2">
      <c r="A5" s="2" t="s">
        <v>26</v>
      </c>
      <c r="B5" s="2" t="s">
        <v>90</v>
      </c>
    </row>
    <row r="6" spans="1:2" ht="18" customHeight="1" x14ac:dyDescent="0.2">
      <c r="A6" s="6" t="s">
        <v>181</v>
      </c>
      <c r="B6" s="1">
        <v>277526753</v>
      </c>
    </row>
    <row r="7" spans="1:2" ht="18" customHeight="1" x14ac:dyDescent="0.2">
      <c r="A7" s="6" t="s">
        <v>182</v>
      </c>
      <c r="B7" s="1"/>
    </row>
    <row r="8" spans="1:2" ht="18" customHeight="1" x14ac:dyDescent="0.2">
      <c r="A8" s="6" t="s">
        <v>183</v>
      </c>
      <c r="B8" s="1"/>
    </row>
    <row r="9" spans="1:2" ht="18" customHeight="1" x14ac:dyDescent="0.2">
      <c r="A9" s="6"/>
      <c r="B9" s="1"/>
    </row>
    <row r="10" spans="1:2" ht="18" customHeight="1" x14ac:dyDescent="0.2">
      <c r="A10" s="6"/>
      <c r="B10" s="1"/>
    </row>
    <row r="11" spans="1:2" ht="18" customHeight="1" x14ac:dyDescent="0.2">
      <c r="A11" s="4" t="s">
        <v>10</v>
      </c>
      <c r="B11" s="1">
        <f>SUM(B6:B7)</f>
        <v>277526753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zoomScaleNormal="100" workbookViewId="0"/>
  </sheetViews>
  <sheetFormatPr defaultColWidth="8.83203125" defaultRowHeight="11" x14ac:dyDescent="0.2"/>
  <cols>
    <col min="1" max="1" width="38.25" style="5" bestFit="1" customWidth="1"/>
    <col min="2" max="7" width="19.83203125" style="5" customWidth="1"/>
    <col min="8" max="16384" width="8.83203125" style="5"/>
  </cols>
  <sheetData>
    <row r="1" spans="1:7" ht="21" x14ac:dyDescent="0.3">
      <c r="A1" s="8" t="s">
        <v>25</v>
      </c>
    </row>
    <row r="2" spans="1:7" ht="13" x14ac:dyDescent="0.2">
      <c r="A2" s="9" t="str">
        <f>【済】投資及び出資金の明細!A2</f>
        <v>自治体名：白子町</v>
      </c>
    </row>
    <row r="3" spans="1:7" ht="13" x14ac:dyDescent="0.2">
      <c r="A3" s="9" t="s">
        <v>180</v>
      </c>
    </row>
    <row r="4" spans="1:7" ht="13" x14ac:dyDescent="0.2">
      <c r="G4" s="7" t="s">
        <v>124</v>
      </c>
    </row>
    <row r="5" spans="1:7" ht="22.5" customHeight="1" x14ac:dyDescent="0.2">
      <c r="A5" s="2" t="s">
        <v>26</v>
      </c>
      <c r="B5" s="2" t="s">
        <v>27</v>
      </c>
      <c r="C5" s="2" t="s">
        <v>28</v>
      </c>
      <c r="D5" s="2" t="s">
        <v>29</v>
      </c>
      <c r="E5" s="2" t="s">
        <v>30</v>
      </c>
      <c r="F5" s="3" t="s">
        <v>31</v>
      </c>
      <c r="G5" s="3" t="s">
        <v>9</v>
      </c>
    </row>
    <row r="6" spans="1:7" ht="18" customHeight="1" x14ac:dyDescent="0.2">
      <c r="A6" s="6" t="s">
        <v>153</v>
      </c>
      <c r="B6" s="1">
        <v>1229525000</v>
      </c>
      <c r="C6" s="1"/>
      <c r="D6" s="1"/>
      <c r="E6" s="1"/>
      <c r="F6" s="1">
        <f>SUM(B6:E6)</f>
        <v>1229525000</v>
      </c>
      <c r="G6" s="1">
        <f>F6</f>
        <v>1229525000</v>
      </c>
    </row>
    <row r="7" spans="1:7" ht="18" customHeight="1" x14ac:dyDescent="0.2">
      <c r="A7" s="6" t="s">
        <v>154</v>
      </c>
      <c r="B7" s="1">
        <v>95752000</v>
      </c>
      <c r="C7" s="1"/>
      <c r="D7" s="1"/>
      <c r="E7" s="1"/>
      <c r="F7" s="1">
        <f t="shared" ref="F7:F14" si="0">SUM(B7:E7)</f>
        <v>95752000</v>
      </c>
      <c r="G7" s="1">
        <f t="shared" ref="G7:G14" si="1">F7</f>
        <v>95752000</v>
      </c>
    </row>
    <row r="8" spans="1:7" ht="18" customHeight="1" x14ac:dyDescent="0.2">
      <c r="A8" s="6" t="s">
        <v>155</v>
      </c>
      <c r="B8" s="1">
        <v>178507000</v>
      </c>
      <c r="C8" s="1"/>
      <c r="D8" s="1"/>
      <c r="E8" s="1"/>
      <c r="F8" s="1">
        <f t="shared" si="0"/>
        <v>178507000</v>
      </c>
      <c r="G8" s="1">
        <f t="shared" si="1"/>
        <v>178507000</v>
      </c>
    </row>
    <row r="9" spans="1:7" ht="18" customHeight="1" x14ac:dyDescent="0.2">
      <c r="A9" s="6" t="s">
        <v>156</v>
      </c>
      <c r="B9" s="1">
        <v>27720000</v>
      </c>
      <c r="C9" s="1"/>
      <c r="D9" s="1"/>
      <c r="E9" s="1"/>
      <c r="F9" s="1">
        <f t="shared" si="0"/>
        <v>27720000</v>
      </c>
      <c r="G9" s="1">
        <f t="shared" si="1"/>
        <v>27720000</v>
      </c>
    </row>
    <row r="10" spans="1:7" ht="18" customHeight="1" x14ac:dyDescent="0.2">
      <c r="A10" s="6" t="s">
        <v>157</v>
      </c>
      <c r="B10" s="1">
        <v>100935000</v>
      </c>
      <c r="C10" s="1"/>
      <c r="D10" s="1"/>
      <c r="E10" s="1"/>
      <c r="F10" s="1">
        <f t="shared" si="0"/>
        <v>100935000</v>
      </c>
      <c r="G10" s="1">
        <f t="shared" si="1"/>
        <v>100935000</v>
      </c>
    </row>
    <row r="11" spans="1:7" ht="18" customHeight="1" x14ac:dyDescent="0.2">
      <c r="A11" s="6" t="s">
        <v>158</v>
      </c>
      <c r="B11" s="1">
        <v>228005005</v>
      </c>
      <c r="C11" s="1"/>
      <c r="D11" s="1"/>
      <c r="E11" s="1"/>
      <c r="F11" s="1">
        <f t="shared" si="0"/>
        <v>228005005</v>
      </c>
      <c r="G11" s="1">
        <f t="shared" si="1"/>
        <v>228005005</v>
      </c>
    </row>
    <row r="12" spans="1:7" ht="18" customHeight="1" x14ac:dyDescent="0.2">
      <c r="A12" s="6" t="s">
        <v>159</v>
      </c>
      <c r="B12" s="1">
        <v>60415803</v>
      </c>
      <c r="C12" s="1"/>
      <c r="D12" s="1"/>
      <c r="E12" s="1"/>
      <c r="F12" s="1">
        <f t="shared" si="0"/>
        <v>60415803</v>
      </c>
      <c r="G12" s="1">
        <f t="shared" si="1"/>
        <v>60415803</v>
      </c>
    </row>
    <row r="13" spans="1:7" ht="18" customHeight="1" x14ac:dyDescent="0.2">
      <c r="A13" s="6" t="s">
        <v>160</v>
      </c>
      <c r="B13" s="1">
        <v>347575384</v>
      </c>
      <c r="C13" s="1"/>
      <c r="D13" s="1"/>
      <c r="E13" s="1"/>
      <c r="F13" s="1">
        <f t="shared" si="0"/>
        <v>347575384</v>
      </c>
      <c r="G13" s="1">
        <f t="shared" si="1"/>
        <v>347575384</v>
      </c>
    </row>
    <row r="14" spans="1:7" ht="18" customHeight="1" x14ac:dyDescent="0.2">
      <c r="A14" s="6" t="s">
        <v>161</v>
      </c>
      <c r="B14" s="1">
        <v>1840902</v>
      </c>
      <c r="C14" s="1"/>
      <c r="D14" s="1"/>
      <c r="E14" s="1"/>
      <c r="F14" s="1">
        <f t="shared" si="0"/>
        <v>1840902</v>
      </c>
      <c r="G14" s="1">
        <f t="shared" si="1"/>
        <v>1840902</v>
      </c>
    </row>
    <row r="15" spans="1:7" ht="18" customHeight="1" x14ac:dyDescent="0.2">
      <c r="A15" s="4" t="s">
        <v>10</v>
      </c>
      <c r="B15" s="1">
        <f>SUM(B6:B14)</f>
        <v>2270276094</v>
      </c>
      <c r="C15" s="1">
        <f t="shared" ref="C15:G15" si="2">SUM(C6:C14)</f>
        <v>0</v>
      </c>
      <c r="D15" s="1">
        <f t="shared" si="2"/>
        <v>0</v>
      </c>
      <c r="E15" s="1">
        <f t="shared" si="2"/>
        <v>0</v>
      </c>
      <c r="F15" s="1">
        <f t="shared" si="2"/>
        <v>2270276094</v>
      </c>
      <c r="G15" s="1">
        <f t="shared" si="2"/>
        <v>2270276094</v>
      </c>
    </row>
  </sheetData>
  <phoneticPr fontId="8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zoomScaleNormal="100" workbookViewId="0"/>
  </sheetViews>
  <sheetFormatPr defaultColWidth="8.83203125" defaultRowHeight="11" x14ac:dyDescent="0.2"/>
  <cols>
    <col min="1" max="1" width="30.83203125" style="5" customWidth="1"/>
    <col min="2" max="6" width="19.83203125" style="5" customWidth="1"/>
    <col min="7" max="16384" width="8.83203125" style="5"/>
  </cols>
  <sheetData>
    <row r="1" spans="1:6" ht="21" x14ac:dyDescent="0.3">
      <c r="A1" s="8" t="s">
        <v>32</v>
      </c>
    </row>
    <row r="2" spans="1:6" ht="13" x14ac:dyDescent="0.2">
      <c r="A2" s="9" t="str">
        <f>【済】投資及び出資金の明細!A2</f>
        <v>自治体名：白子町</v>
      </c>
    </row>
    <row r="3" spans="1:6" ht="13" x14ac:dyDescent="0.2">
      <c r="A3" s="9" t="s">
        <v>180</v>
      </c>
    </row>
    <row r="4" spans="1:6" ht="13" x14ac:dyDescent="0.2">
      <c r="F4" s="7" t="s">
        <v>124</v>
      </c>
    </row>
    <row r="5" spans="1:6" ht="22.5" customHeight="1" x14ac:dyDescent="0.2">
      <c r="A5" s="36" t="s">
        <v>33</v>
      </c>
      <c r="B5" s="36" t="s">
        <v>34</v>
      </c>
      <c r="C5" s="36"/>
      <c r="D5" s="36" t="s">
        <v>35</v>
      </c>
      <c r="E5" s="36"/>
      <c r="F5" s="37" t="s">
        <v>36</v>
      </c>
    </row>
    <row r="6" spans="1:6" ht="22.5" customHeight="1" x14ac:dyDescent="0.2">
      <c r="A6" s="36"/>
      <c r="B6" s="2" t="s">
        <v>37</v>
      </c>
      <c r="C6" s="3" t="s">
        <v>38</v>
      </c>
      <c r="D6" s="2" t="s">
        <v>37</v>
      </c>
      <c r="E6" s="3" t="s">
        <v>38</v>
      </c>
      <c r="F6" s="36"/>
    </row>
    <row r="7" spans="1:6" ht="18" customHeight="1" x14ac:dyDescent="0.2">
      <c r="A7" s="6" t="s">
        <v>109</v>
      </c>
      <c r="B7" s="1"/>
      <c r="C7" s="1"/>
      <c r="D7" s="1"/>
      <c r="E7" s="1"/>
      <c r="F7" s="1"/>
    </row>
    <row r="8" spans="1:6" ht="18" customHeight="1" x14ac:dyDescent="0.2">
      <c r="A8" s="6"/>
      <c r="B8" s="1"/>
      <c r="C8" s="1"/>
      <c r="D8" s="1"/>
      <c r="E8" s="1"/>
      <c r="F8" s="1"/>
    </row>
    <row r="9" spans="1:6" ht="18" customHeight="1" x14ac:dyDescent="0.2">
      <c r="A9" s="6"/>
      <c r="B9" s="1"/>
      <c r="C9" s="1"/>
      <c r="D9" s="1"/>
      <c r="E9" s="1"/>
      <c r="F9" s="1"/>
    </row>
    <row r="10" spans="1:6" ht="18" customHeight="1" x14ac:dyDescent="0.2">
      <c r="A10" s="4" t="s">
        <v>10</v>
      </c>
      <c r="B10" s="1"/>
      <c r="C10" s="1"/>
      <c r="D10" s="1"/>
      <c r="E10" s="1"/>
      <c r="F10" s="1"/>
    </row>
  </sheetData>
  <mergeCells count="4">
    <mergeCell ref="A5:A6"/>
    <mergeCell ref="B5:C5"/>
    <mergeCell ref="D5:E5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zoomScaleNormal="100" workbookViewId="0"/>
  </sheetViews>
  <sheetFormatPr defaultColWidth="8.83203125" defaultRowHeight="11" x14ac:dyDescent="0.2"/>
  <cols>
    <col min="1" max="1" width="30.83203125" style="5" customWidth="1"/>
    <col min="2" max="3" width="19.83203125" style="5" customWidth="1"/>
    <col min="4" max="4" width="10.5" style="5" bestFit="1" customWidth="1"/>
    <col min="5" max="16384" width="8.83203125" style="5"/>
  </cols>
  <sheetData>
    <row r="1" spans="1:4" ht="21" x14ac:dyDescent="0.3">
      <c r="A1" s="8" t="s">
        <v>39</v>
      </c>
    </row>
    <row r="2" spans="1:4" ht="13" x14ac:dyDescent="0.2">
      <c r="A2" s="9" t="str">
        <f>【済】投資及び出資金の明細!A2</f>
        <v>自治体名：白子町</v>
      </c>
    </row>
    <row r="3" spans="1:4" ht="13" x14ac:dyDescent="0.2">
      <c r="A3" s="9" t="s">
        <v>180</v>
      </c>
    </row>
    <row r="4" spans="1:4" ht="13" x14ac:dyDescent="0.2">
      <c r="C4" s="7" t="s">
        <v>124</v>
      </c>
    </row>
    <row r="5" spans="1:4" ht="22.5" customHeight="1" x14ac:dyDescent="0.2">
      <c r="A5" s="2" t="s">
        <v>33</v>
      </c>
      <c r="B5" s="2" t="s">
        <v>37</v>
      </c>
      <c r="C5" s="2" t="s">
        <v>40</v>
      </c>
    </row>
    <row r="6" spans="1:4" ht="18" customHeight="1" x14ac:dyDescent="0.2">
      <c r="A6" s="6" t="s">
        <v>41</v>
      </c>
      <c r="B6" s="1"/>
      <c r="C6" s="1"/>
    </row>
    <row r="7" spans="1:4" ht="18" customHeight="1" x14ac:dyDescent="0.2">
      <c r="A7" s="6" t="s">
        <v>109</v>
      </c>
      <c r="B7" s="1"/>
      <c r="C7" s="1"/>
    </row>
    <row r="8" spans="1:4" ht="18" customHeight="1" x14ac:dyDescent="0.2">
      <c r="A8" s="6"/>
      <c r="B8" s="1"/>
      <c r="C8" s="1"/>
    </row>
    <row r="9" spans="1:4" ht="18" customHeight="1" thickBot="1" x14ac:dyDescent="0.25">
      <c r="A9" s="12" t="s">
        <v>42</v>
      </c>
      <c r="B9" s="10"/>
      <c r="C9" s="10"/>
    </row>
    <row r="10" spans="1:4" ht="18" customHeight="1" thickTop="1" x14ac:dyDescent="0.2">
      <c r="A10" s="6" t="s">
        <v>43</v>
      </c>
      <c r="B10" s="1"/>
      <c r="C10" s="1"/>
    </row>
    <row r="11" spans="1:4" ht="18" customHeight="1" x14ac:dyDescent="0.2">
      <c r="A11" s="6" t="s">
        <v>125</v>
      </c>
      <c r="B11" s="1">
        <v>14023614</v>
      </c>
      <c r="C11" s="1">
        <f>ROUND(B11/$B$15*$C$15,0)</f>
        <v>3425978</v>
      </c>
      <c r="D11" s="24"/>
    </row>
    <row r="12" spans="1:4" ht="18" customHeight="1" x14ac:dyDescent="0.2">
      <c r="A12" s="6" t="s">
        <v>126</v>
      </c>
      <c r="B12" s="1">
        <v>1045100</v>
      </c>
      <c r="C12" s="1">
        <f t="shared" ref="C12:C14" si="0">ROUND(B12/$B$15*$C$15,0)</f>
        <v>255319</v>
      </c>
      <c r="D12" s="24"/>
    </row>
    <row r="13" spans="1:4" ht="18" customHeight="1" x14ac:dyDescent="0.2">
      <c r="A13" s="6" t="s">
        <v>127</v>
      </c>
      <c r="B13" s="1">
        <v>31931145</v>
      </c>
      <c r="C13" s="1">
        <f t="shared" si="0"/>
        <v>7800800</v>
      </c>
      <c r="D13" s="24"/>
    </row>
    <row r="14" spans="1:4" ht="18" customHeight="1" x14ac:dyDescent="0.2">
      <c r="A14" s="6" t="s">
        <v>128</v>
      </c>
      <c r="B14" s="1">
        <v>2153660</v>
      </c>
      <c r="C14" s="1">
        <f t="shared" si="0"/>
        <v>526141</v>
      </c>
      <c r="D14" s="24"/>
    </row>
    <row r="15" spans="1:4" ht="18" customHeight="1" thickBot="1" x14ac:dyDescent="0.25">
      <c r="A15" s="12" t="s">
        <v>42</v>
      </c>
      <c r="B15" s="10">
        <f>SUM(B11:B14)</f>
        <v>49153519</v>
      </c>
      <c r="C15" s="10">
        <v>12008238</v>
      </c>
      <c r="D15" s="24"/>
    </row>
    <row r="16" spans="1:4" ht="18" customHeight="1" thickTop="1" x14ac:dyDescent="0.2">
      <c r="A16" s="4" t="s">
        <v>10</v>
      </c>
      <c r="B16" s="1">
        <f>B15</f>
        <v>49153519</v>
      </c>
      <c r="C16" s="1">
        <f>C15</f>
        <v>12008238</v>
      </c>
      <c r="D16" s="33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zoomScaleNormal="100" workbookViewId="0"/>
  </sheetViews>
  <sheetFormatPr defaultColWidth="8.83203125" defaultRowHeight="11" x14ac:dyDescent="0.2"/>
  <cols>
    <col min="1" max="1" width="30.83203125" style="5" customWidth="1"/>
    <col min="2" max="3" width="19.83203125" style="5" customWidth="1"/>
    <col min="4" max="16384" width="8.83203125" style="5"/>
  </cols>
  <sheetData>
    <row r="1" spans="1:4" ht="21" x14ac:dyDescent="0.3">
      <c r="A1" s="8" t="s">
        <v>44</v>
      </c>
    </row>
    <row r="2" spans="1:4" ht="13" x14ac:dyDescent="0.2">
      <c r="A2" s="9" t="str">
        <f>【済】投資及び出資金の明細!A2</f>
        <v>自治体名：白子町</v>
      </c>
    </row>
    <row r="3" spans="1:4" ht="13" x14ac:dyDescent="0.2">
      <c r="A3" s="9" t="s">
        <v>180</v>
      </c>
    </row>
    <row r="4" spans="1:4" ht="13" x14ac:dyDescent="0.2">
      <c r="C4" s="7" t="s">
        <v>124</v>
      </c>
    </row>
    <row r="5" spans="1:4" ht="22.5" customHeight="1" x14ac:dyDescent="0.2">
      <c r="A5" s="2" t="s">
        <v>33</v>
      </c>
      <c r="B5" s="2" t="s">
        <v>37</v>
      </c>
      <c r="C5" s="2" t="s">
        <v>40</v>
      </c>
    </row>
    <row r="6" spans="1:4" ht="18" customHeight="1" x14ac:dyDescent="0.2">
      <c r="A6" s="6" t="s">
        <v>41</v>
      </c>
      <c r="B6" s="1"/>
      <c r="C6" s="1"/>
    </row>
    <row r="7" spans="1:4" ht="18" customHeight="1" x14ac:dyDescent="0.2">
      <c r="A7" s="6" t="s">
        <v>109</v>
      </c>
      <c r="B7" s="1"/>
      <c r="C7" s="1"/>
    </row>
    <row r="8" spans="1:4" ht="18" customHeight="1" x14ac:dyDescent="0.2">
      <c r="A8" s="6"/>
      <c r="B8" s="1"/>
      <c r="C8" s="1"/>
    </row>
    <row r="9" spans="1:4" ht="18" customHeight="1" thickBot="1" x14ac:dyDescent="0.25">
      <c r="A9" s="12" t="s">
        <v>42</v>
      </c>
      <c r="B9" s="10"/>
      <c r="C9" s="10"/>
    </row>
    <row r="10" spans="1:4" ht="18" customHeight="1" thickTop="1" x14ac:dyDescent="0.2">
      <c r="A10" s="6" t="s">
        <v>43</v>
      </c>
      <c r="B10" s="1"/>
      <c r="C10" s="1"/>
    </row>
    <row r="11" spans="1:4" ht="18" customHeight="1" x14ac:dyDescent="0.2">
      <c r="A11" s="6" t="s">
        <v>173</v>
      </c>
      <c r="B11" s="1">
        <v>8787080</v>
      </c>
      <c r="C11" s="1">
        <f>ROUND(B11/$B$18*$C$18,0)</f>
        <v>98215</v>
      </c>
      <c r="D11" s="24"/>
    </row>
    <row r="12" spans="1:4" ht="18" customHeight="1" x14ac:dyDescent="0.2">
      <c r="A12" s="6" t="s">
        <v>174</v>
      </c>
      <c r="B12" s="1">
        <v>1031700</v>
      </c>
      <c r="C12" s="1">
        <f t="shared" ref="C12:C17" si="0">ROUND(B12/$B$18*$C$18,0)</f>
        <v>11532</v>
      </c>
      <c r="D12" s="24"/>
    </row>
    <row r="13" spans="1:4" ht="18" customHeight="1" x14ac:dyDescent="0.2">
      <c r="A13" s="6" t="s">
        <v>175</v>
      </c>
      <c r="B13" s="1">
        <v>25310910</v>
      </c>
      <c r="C13" s="1">
        <f t="shared" si="0"/>
        <v>282906</v>
      </c>
      <c r="D13" s="24"/>
    </row>
    <row r="14" spans="1:4" ht="18" customHeight="1" x14ac:dyDescent="0.2">
      <c r="A14" s="6" t="s">
        <v>176</v>
      </c>
      <c r="B14" s="1">
        <v>1123000</v>
      </c>
      <c r="C14" s="1">
        <f t="shared" si="0"/>
        <v>12552</v>
      </c>
      <c r="D14" s="24"/>
    </row>
    <row r="15" spans="1:4" ht="18" customHeight="1" x14ac:dyDescent="0.2">
      <c r="A15" s="6" t="s">
        <v>177</v>
      </c>
      <c r="B15" s="1">
        <v>2534920</v>
      </c>
      <c r="C15" s="1">
        <f t="shared" si="0"/>
        <v>28333</v>
      </c>
      <c r="D15" s="24"/>
    </row>
    <row r="16" spans="1:4" ht="18" customHeight="1" x14ac:dyDescent="0.2">
      <c r="A16" s="6" t="s">
        <v>178</v>
      </c>
      <c r="B16" s="1">
        <v>80391000</v>
      </c>
      <c r="C16" s="1">
        <f t="shared" si="0"/>
        <v>898549</v>
      </c>
      <c r="D16" s="24"/>
    </row>
    <row r="17" spans="1:4" ht="18" customHeight="1" x14ac:dyDescent="0.2">
      <c r="A17" s="6" t="s">
        <v>179</v>
      </c>
      <c r="B17" s="1">
        <v>188865</v>
      </c>
      <c r="C17" s="1">
        <f t="shared" si="0"/>
        <v>2111</v>
      </c>
      <c r="D17" s="24"/>
    </row>
    <row r="18" spans="1:4" ht="18" customHeight="1" thickBot="1" x14ac:dyDescent="0.25">
      <c r="A18" s="12" t="s">
        <v>42</v>
      </c>
      <c r="B18" s="10">
        <f>SUM(B11:B17)</f>
        <v>119367475</v>
      </c>
      <c r="C18" s="10">
        <v>1334198</v>
      </c>
      <c r="D18" s="31"/>
    </row>
    <row r="19" spans="1:4" ht="18" customHeight="1" thickTop="1" x14ac:dyDescent="0.2">
      <c r="A19" s="4" t="s">
        <v>10</v>
      </c>
      <c r="B19" s="1">
        <f>B18</f>
        <v>119367475</v>
      </c>
      <c r="C19" s="1">
        <f>C18</f>
        <v>1334198</v>
      </c>
      <c r="D19" s="32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zoomScaleNormal="100" workbookViewId="0"/>
  </sheetViews>
  <sheetFormatPr defaultColWidth="8.83203125" defaultRowHeight="11" x14ac:dyDescent="0.2"/>
  <cols>
    <col min="1" max="1" width="20.83203125" style="5" customWidth="1"/>
    <col min="2" max="2" width="14.83203125" style="5" customWidth="1"/>
    <col min="3" max="3" width="16.83203125" style="5" customWidth="1"/>
    <col min="4" max="11" width="14.83203125" style="5" customWidth="1"/>
    <col min="12" max="16384" width="8.83203125" style="5"/>
  </cols>
  <sheetData>
    <row r="1" spans="1:11" ht="21" x14ac:dyDescent="0.3">
      <c r="A1" s="8" t="s">
        <v>45</v>
      </c>
    </row>
    <row r="2" spans="1:11" ht="13" x14ac:dyDescent="0.2">
      <c r="A2" s="9" t="str">
        <f>【済】投資及び出資金の明細!A2</f>
        <v>自治体名：白子町</v>
      </c>
    </row>
    <row r="3" spans="1:11" ht="13" x14ac:dyDescent="0.2">
      <c r="A3" s="9" t="s">
        <v>180</v>
      </c>
    </row>
    <row r="4" spans="1:11" ht="13" x14ac:dyDescent="0.2">
      <c r="K4" s="7" t="s">
        <v>124</v>
      </c>
    </row>
    <row r="5" spans="1:11" ht="22.5" customHeight="1" x14ac:dyDescent="0.2">
      <c r="A5" s="36" t="s">
        <v>26</v>
      </c>
      <c r="B5" s="38" t="s">
        <v>46</v>
      </c>
      <c r="C5" s="15"/>
      <c r="D5" s="36" t="s">
        <v>47</v>
      </c>
      <c r="E5" s="37" t="s">
        <v>48</v>
      </c>
      <c r="F5" s="36" t="s">
        <v>49</v>
      </c>
      <c r="G5" s="37" t="s">
        <v>50</v>
      </c>
      <c r="H5" s="38" t="s">
        <v>51</v>
      </c>
      <c r="I5" s="18"/>
      <c r="J5" s="17"/>
      <c r="K5" s="36" t="s">
        <v>30</v>
      </c>
    </row>
    <row r="6" spans="1:11" ht="22.5" customHeight="1" x14ac:dyDescent="0.2">
      <c r="A6" s="36"/>
      <c r="B6" s="36"/>
      <c r="C6" s="14" t="s">
        <v>52</v>
      </c>
      <c r="D6" s="36"/>
      <c r="E6" s="36"/>
      <c r="F6" s="36"/>
      <c r="G6" s="36"/>
      <c r="H6" s="36"/>
      <c r="I6" s="2" t="s">
        <v>53</v>
      </c>
      <c r="J6" s="2" t="s">
        <v>54</v>
      </c>
      <c r="K6" s="36"/>
    </row>
    <row r="7" spans="1:11" ht="18" customHeight="1" x14ac:dyDescent="0.2">
      <c r="A7" s="6" t="s">
        <v>55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 x14ac:dyDescent="0.2">
      <c r="A8" s="6" t="s">
        <v>56</v>
      </c>
      <c r="B8" s="1">
        <f>SUM(D8:H8)</f>
        <v>771688000</v>
      </c>
      <c r="C8" s="19"/>
      <c r="D8" s="1">
        <v>292703000</v>
      </c>
      <c r="E8" s="1"/>
      <c r="F8" s="1"/>
      <c r="G8" s="1">
        <v>478985000</v>
      </c>
      <c r="H8" s="1"/>
      <c r="I8" s="1"/>
      <c r="J8" s="1"/>
      <c r="K8" s="1"/>
    </row>
    <row r="9" spans="1:11" ht="18" customHeight="1" x14ac:dyDescent="0.2">
      <c r="A9" s="34" t="s">
        <v>162</v>
      </c>
      <c r="B9" s="1">
        <f t="shared" ref="B9:B18" si="0">SUM(D9:H9)</f>
        <v>88800000</v>
      </c>
      <c r="C9" s="19"/>
      <c r="D9" s="1">
        <v>88800000</v>
      </c>
      <c r="E9" s="1"/>
      <c r="F9" s="1"/>
      <c r="G9" s="1">
        <v>0</v>
      </c>
      <c r="H9" s="1"/>
      <c r="I9" s="1"/>
      <c r="J9" s="1"/>
      <c r="K9" s="1"/>
    </row>
    <row r="10" spans="1:11" ht="18" customHeight="1" x14ac:dyDescent="0.2">
      <c r="A10" s="6" t="s">
        <v>57</v>
      </c>
      <c r="B10" s="1">
        <f t="shared" si="0"/>
        <v>18600000</v>
      </c>
      <c r="C10" s="19"/>
      <c r="D10" s="1">
        <v>18600000</v>
      </c>
      <c r="E10" s="1"/>
      <c r="F10" s="1"/>
      <c r="G10" s="1">
        <v>0</v>
      </c>
      <c r="H10" s="1"/>
      <c r="I10" s="1"/>
      <c r="J10" s="1"/>
      <c r="K10" s="1"/>
    </row>
    <row r="11" spans="1:11" ht="18" customHeight="1" x14ac:dyDescent="0.2">
      <c r="A11" s="6" t="s">
        <v>163</v>
      </c>
      <c r="B11" s="1">
        <f t="shared" si="0"/>
        <v>2305000</v>
      </c>
      <c r="C11" s="19"/>
      <c r="D11" s="1">
        <v>1445000</v>
      </c>
      <c r="E11" s="1"/>
      <c r="F11" s="1"/>
      <c r="G11" s="1">
        <v>860000</v>
      </c>
      <c r="H11" s="1"/>
      <c r="I11" s="1"/>
      <c r="J11" s="1"/>
      <c r="K11" s="1"/>
    </row>
    <row r="12" spans="1:11" ht="18" customHeight="1" x14ac:dyDescent="0.2">
      <c r="A12" s="6" t="s">
        <v>164</v>
      </c>
      <c r="B12" s="1">
        <f t="shared" si="0"/>
        <v>260683000</v>
      </c>
      <c r="C12" s="19"/>
      <c r="D12" s="1">
        <v>130861000</v>
      </c>
      <c r="E12" s="1"/>
      <c r="F12" s="1"/>
      <c r="G12" s="1">
        <v>129822000</v>
      </c>
      <c r="H12" s="1"/>
      <c r="I12" s="1"/>
      <c r="J12" s="1"/>
      <c r="K12" s="1"/>
    </row>
    <row r="13" spans="1:11" ht="18" customHeight="1" x14ac:dyDescent="0.2">
      <c r="A13" s="6" t="s">
        <v>58</v>
      </c>
      <c r="B13" s="1">
        <f t="shared" si="0"/>
        <v>925096000</v>
      </c>
      <c r="C13" s="19"/>
      <c r="D13" s="1">
        <v>35626000</v>
      </c>
      <c r="E13" s="1"/>
      <c r="F13" s="1"/>
      <c r="G13" s="1">
        <v>889470000</v>
      </c>
      <c r="H13" s="1"/>
      <c r="I13" s="1"/>
      <c r="J13" s="1"/>
      <c r="K13" s="1"/>
    </row>
    <row r="14" spans="1:11" ht="18" customHeight="1" x14ac:dyDescent="0.2">
      <c r="A14" s="6" t="s">
        <v>185</v>
      </c>
      <c r="B14" s="1">
        <f t="shared" si="0"/>
        <v>138973000</v>
      </c>
      <c r="C14" s="19"/>
      <c r="D14" s="1">
        <v>44841000</v>
      </c>
      <c r="E14" s="1"/>
      <c r="F14" s="1"/>
      <c r="G14" s="1">
        <v>94132000</v>
      </c>
      <c r="H14" s="1"/>
      <c r="I14" s="1"/>
      <c r="J14" s="1"/>
      <c r="K14" s="1"/>
    </row>
    <row r="15" spans="1:11" ht="18" customHeight="1" x14ac:dyDescent="0.2">
      <c r="A15" s="6" t="s">
        <v>60</v>
      </c>
      <c r="B15" s="1"/>
      <c r="C15" s="19"/>
      <c r="D15" s="1"/>
      <c r="E15" s="1"/>
      <c r="F15" s="1"/>
      <c r="G15" s="1"/>
      <c r="H15" s="1"/>
      <c r="I15" s="1"/>
      <c r="J15" s="1"/>
      <c r="K15" s="1"/>
    </row>
    <row r="16" spans="1:11" ht="18" customHeight="1" x14ac:dyDescent="0.2">
      <c r="A16" s="6" t="s">
        <v>165</v>
      </c>
      <c r="B16" s="1">
        <f t="shared" si="0"/>
        <v>2080515000</v>
      </c>
      <c r="C16" s="19"/>
      <c r="D16" s="1">
        <v>1995918000</v>
      </c>
      <c r="E16" s="1"/>
      <c r="F16" s="1"/>
      <c r="G16" s="1">
        <v>84597000</v>
      </c>
      <c r="H16" s="1"/>
      <c r="I16" s="1"/>
      <c r="J16" s="1"/>
      <c r="K16" s="1"/>
    </row>
    <row r="17" spans="1:11" ht="18" customHeight="1" x14ac:dyDescent="0.2">
      <c r="A17" s="6" t="s">
        <v>61</v>
      </c>
      <c r="B17" s="1">
        <f t="shared" si="0"/>
        <v>12318000</v>
      </c>
      <c r="C17" s="19"/>
      <c r="D17" s="1">
        <v>12318000</v>
      </c>
      <c r="E17" s="1"/>
      <c r="F17" s="1"/>
      <c r="G17" s="1">
        <v>0</v>
      </c>
      <c r="H17" s="1"/>
      <c r="I17" s="1"/>
      <c r="J17" s="1"/>
      <c r="K17" s="1"/>
    </row>
    <row r="18" spans="1:11" ht="18" customHeight="1" x14ac:dyDescent="0.2">
      <c r="A18" s="6" t="s">
        <v>59</v>
      </c>
      <c r="B18" s="1">
        <f t="shared" si="0"/>
        <v>91099576</v>
      </c>
      <c r="C18" s="19"/>
      <c r="D18" s="1">
        <v>32758000</v>
      </c>
      <c r="E18" s="1"/>
      <c r="F18" s="1"/>
      <c r="G18" s="1">
        <v>58341576</v>
      </c>
      <c r="H18" s="1"/>
      <c r="I18" s="1"/>
      <c r="J18" s="1"/>
      <c r="K18" s="1"/>
    </row>
    <row r="19" spans="1:11" ht="18" customHeight="1" x14ac:dyDescent="0.2">
      <c r="A19" s="4" t="s">
        <v>62</v>
      </c>
      <c r="B19" s="1">
        <v>4390077576</v>
      </c>
      <c r="C19" s="19">
        <v>370764915</v>
      </c>
      <c r="D19" s="1">
        <f>SUM(D7:D18)</f>
        <v>2653870000</v>
      </c>
      <c r="E19" s="1"/>
      <c r="F19" s="1"/>
      <c r="G19" s="1">
        <f>SUM(G7:G18)</f>
        <v>1736207576</v>
      </c>
      <c r="H19" s="1"/>
      <c r="I19" s="1"/>
      <c r="J19" s="1"/>
      <c r="K19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Normal="100" workbookViewId="0"/>
  </sheetViews>
  <sheetFormatPr defaultColWidth="8.83203125" defaultRowHeight="11" x14ac:dyDescent="0.2"/>
  <cols>
    <col min="1" max="1" width="22.83203125" style="5" customWidth="1"/>
    <col min="2" max="9" width="12.83203125" style="5" customWidth="1"/>
    <col min="10" max="16384" width="8.83203125" style="5"/>
  </cols>
  <sheetData>
    <row r="1" spans="1:9" ht="21" x14ac:dyDescent="0.3">
      <c r="A1" s="8" t="s">
        <v>63</v>
      </c>
    </row>
    <row r="2" spans="1:9" ht="13" x14ac:dyDescent="0.2">
      <c r="A2" s="9" t="str">
        <f>【済】投資及び出資金の明細!A2</f>
        <v>自治体名：白子町</v>
      </c>
    </row>
    <row r="3" spans="1:9" ht="13" x14ac:dyDescent="0.2">
      <c r="A3" s="9" t="s">
        <v>180</v>
      </c>
    </row>
    <row r="4" spans="1:9" ht="13" x14ac:dyDescent="0.2">
      <c r="I4" s="7" t="s">
        <v>124</v>
      </c>
    </row>
    <row r="5" spans="1:9" ht="37.5" customHeight="1" x14ac:dyDescent="0.2">
      <c r="A5" s="14" t="s">
        <v>46</v>
      </c>
      <c r="B5" s="2" t="s">
        <v>64</v>
      </c>
      <c r="C5" s="3" t="s">
        <v>65</v>
      </c>
      <c r="D5" s="3" t="s">
        <v>66</v>
      </c>
      <c r="E5" s="3" t="s">
        <v>67</v>
      </c>
      <c r="F5" s="3" t="s">
        <v>68</v>
      </c>
      <c r="G5" s="3" t="s">
        <v>69</v>
      </c>
      <c r="H5" s="2" t="s">
        <v>70</v>
      </c>
      <c r="I5" s="3" t="s">
        <v>71</v>
      </c>
    </row>
    <row r="6" spans="1:9" ht="18" customHeight="1" x14ac:dyDescent="0.2">
      <c r="A6" s="19">
        <v>4390077576</v>
      </c>
      <c r="B6" s="1">
        <f>A6-SUM(C6:H6)</f>
        <v>4267281576</v>
      </c>
      <c r="C6" s="1">
        <v>98829000</v>
      </c>
      <c r="D6" s="1">
        <v>9992000</v>
      </c>
      <c r="E6" s="1">
        <v>3033000</v>
      </c>
      <c r="F6" s="1">
        <v>5477000</v>
      </c>
      <c r="G6" s="1">
        <v>3169000</v>
      </c>
      <c r="H6" s="1">
        <v>2296000</v>
      </c>
      <c r="I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zoomScaleNormal="100" workbookViewId="0"/>
  </sheetViews>
  <sheetFormatPr defaultColWidth="8.83203125" defaultRowHeight="11" x14ac:dyDescent="0.2"/>
  <cols>
    <col min="1" max="1" width="22.83203125" style="5" customWidth="1"/>
    <col min="2" max="10" width="12.83203125" style="5" customWidth="1"/>
    <col min="11" max="16384" width="8.83203125" style="5"/>
  </cols>
  <sheetData>
    <row r="1" spans="1:10" ht="21" x14ac:dyDescent="0.3">
      <c r="A1" s="8" t="s">
        <v>72</v>
      </c>
    </row>
    <row r="2" spans="1:10" ht="13" x14ac:dyDescent="0.2">
      <c r="A2" s="9" t="str">
        <f>【済】投資及び出資金の明細!A2</f>
        <v>自治体名：白子町</v>
      </c>
    </row>
    <row r="3" spans="1:10" ht="13" x14ac:dyDescent="0.2">
      <c r="A3" s="9" t="s">
        <v>180</v>
      </c>
    </row>
    <row r="4" spans="1:10" ht="13" x14ac:dyDescent="0.2">
      <c r="J4" s="7" t="s">
        <v>124</v>
      </c>
    </row>
    <row r="5" spans="1:10" ht="22.5" customHeight="1" x14ac:dyDescent="0.2">
      <c r="A5" s="14" t="s">
        <v>46</v>
      </c>
      <c r="B5" s="2" t="s">
        <v>73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78</v>
      </c>
      <c r="H5" s="3" t="s">
        <v>79</v>
      </c>
      <c r="I5" s="3" t="s">
        <v>80</v>
      </c>
      <c r="J5" s="2" t="s">
        <v>81</v>
      </c>
    </row>
    <row r="6" spans="1:10" ht="18" customHeight="1" x14ac:dyDescent="0.2">
      <c r="A6" s="19">
        <v>4390077576</v>
      </c>
      <c r="B6" s="1">
        <v>370764915</v>
      </c>
      <c r="C6" s="1">
        <v>375590000</v>
      </c>
      <c r="D6" s="1">
        <v>356277000</v>
      </c>
      <c r="E6" s="1">
        <v>347832000</v>
      </c>
      <c r="F6" s="1">
        <v>318913000</v>
      </c>
      <c r="G6" s="1">
        <v>1304933000</v>
      </c>
      <c r="H6" s="1">
        <f>A6-SUM(B6:G6)</f>
        <v>1315767661</v>
      </c>
      <c r="I6" s="1"/>
      <c r="J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zoomScaleNormal="100" workbookViewId="0"/>
  </sheetViews>
  <sheetFormatPr defaultColWidth="8.83203125" defaultRowHeight="11" x14ac:dyDescent="0.2"/>
  <cols>
    <col min="1" max="1" width="22.83203125" style="5" customWidth="1"/>
    <col min="2" max="2" width="112.83203125" style="5" customWidth="1"/>
    <col min="3" max="16384" width="8.83203125" style="5"/>
  </cols>
  <sheetData>
    <row r="1" spans="1:2" ht="21" x14ac:dyDescent="0.3">
      <c r="A1" s="8" t="s">
        <v>82</v>
      </c>
    </row>
    <row r="2" spans="1:2" ht="13" x14ac:dyDescent="0.2">
      <c r="A2" s="9" t="str">
        <f>【済】投資及び出資金の明細!A2</f>
        <v>自治体名：白子町</v>
      </c>
    </row>
    <row r="3" spans="1:2" ht="13" x14ac:dyDescent="0.2">
      <c r="A3" s="9" t="s">
        <v>180</v>
      </c>
    </row>
    <row r="4" spans="1:2" ht="13" x14ac:dyDescent="0.2">
      <c r="B4" s="7" t="s">
        <v>124</v>
      </c>
    </row>
    <row r="5" spans="1:2" ht="22.5" customHeight="1" x14ac:dyDescent="0.2">
      <c r="A5" s="16" t="s">
        <v>83</v>
      </c>
      <c r="B5" s="2" t="s">
        <v>84</v>
      </c>
    </row>
    <row r="6" spans="1:2" ht="18" customHeight="1" x14ac:dyDescent="0.2">
      <c r="A6" s="35" t="s">
        <v>109</v>
      </c>
      <c r="B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【済】投資及び出資金の明細</vt:lpstr>
      <vt:lpstr>【済】基金の明細</vt:lpstr>
      <vt:lpstr>【済】貸付金の明細</vt:lpstr>
      <vt:lpstr>【済】長期延滞債権の明細</vt:lpstr>
      <vt:lpstr> 【済】未収金の明細</vt:lpstr>
      <vt:lpstr>【済】地方債等（借入先別）の明細</vt:lpstr>
      <vt:lpstr>【済】地方債等（利率別）の明細</vt:lpstr>
      <vt:lpstr>【済】地方債等（返済期間別）の明細</vt:lpstr>
      <vt:lpstr>特定の契約条項が付された地方債等の概要</vt:lpstr>
      <vt:lpstr>【済】引当金の明細</vt:lpstr>
      <vt:lpstr>【済】補助金等の明細</vt:lpstr>
      <vt:lpstr>【済】財源の明細</vt:lpstr>
      <vt:lpstr>【済】財源情報の明細</vt:lpstr>
      <vt:lpstr>【済】資金の明細</vt:lpstr>
      <vt:lpstr>【済】財源情報の明細!Print_Area</vt:lpstr>
      <vt:lpstr>X16Y08_36</vt:lpstr>
      <vt:lpstr>X19Y08_36</vt:lpstr>
      <vt:lpstr>X22Y08_36</vt:lpstr>
      <vt:lpstr>X25Y08_36</vt:lpstr>
      <vt:lpstr>X28Y08_36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勅使河原裕貴</cp:lastModifiedBy>
  <dcterms:created xsi:type="dcterms:W3CDTF">2023-04-21T02:45:15Z</dcterms:created>
  <dcterms:modified xsi:type="dcterms:W3CDTF">2023-04-21T04:08:09Z</dcterms:modified>
</cp:coreProperties>
</file>