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imai\Desktop\千葉県\白子町\【成果品】\2.附属明細書及び注記\一般会計等\"/>
    </mc:Choice>
  </mc:AlternateContent>
  <xr:revisionPtr revIDLastSave="0" documentId="13_ncr:1_{7E19E071-0A24-439F-91A0-FCDA60CA4E4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有形固定資産の明細" sheetId="15" r:id="rId1"/>
    <sheet name="有形固定資産に係る行政目的別の明細" sheetId="16" r:id="rId2"/>
    <sheet name="投資及び出資金の明細" sheetId="1" r:id="rId3"/>
    <sheet name="基金の明細" sheetId="2" r:id="rId4"/>
    <sheet name="貸付金の明細" sheetId="3" r:id="rId5"/>
    <sheet name="長期延滞債権の明細" sheetId="4" r:id="rId6"/>
    <sheet name="未収金の明細" sheetId="5" r:id="rId7"/>
    <sheet name="地方債等（借入先別）の明細" sheetId="6" r:id="rId8"/>
    <sheet name="地方債等（利率別）の明細" sheetId="7" r:id="rId9"/>
    <sheet name="地方債等（返済期間別）の明細" sheetId="8" r:id="rId10"/>
    <sheet name="特定の契約条項が付された地方債等の概要" sheetId="9" r:id="rId11"/>
    <sheet name="引当金の明細" sheetId="10" r:id="rId12"/>
    <sheet name="補助金等の明細" sheetId="11" r:id="rId13"/>
    <sheet name="財源の明細" sheetId="12" r:id="rId14"/>
    <sheet name="財源情報の明細" sheetId="14" r:id="rId15"/>
    <sheet name="資金の明細" sheetId="13" r:id="rId16"/>
  </sheets>
  <definedNames>
    <definedName name="_xlnm.Print_Titles" localSheetId="1">有形固定資産に係る行政目的別の明細!$1:$5</definedName>
    <definedName name="_xlnm.Print_Titles" localSheetId="0">有形固定資産の明細!$1:$5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2" l="1"/>
  <c r="E19" i="12"/>
  <c r="E21" i="12"/>
  <c r="E14" i="12"/>
  <c r="C7" i="10"/>
  <c r="C9" i="10"/>
  <c r="D8" i="10"/>
  <c r="B6" i="7"/>
  <c r="A6" i="7" s="1"/>
  <c r="B15" i="5"/>
  <c r="C15" i="4"/>
  <c r="B15" i="4"/>
  <c r="I23" i="16" l="1"/>
  <c r="H23" i="16"/>
  <c r="G23" i="16"/>
  <c r="F23" i="16"/>
  <c r="E23" i="16"/>
  <c r="D23" i="16"/>
  <c r="C23" i="16"/>
  <c r="B23" i="16"/>
  <c r="B6" i="16"/>
  <c r="H16" i="16"/>
  <c r="G16" i="16"/>
  <c r="F16" i="16"/>
  <c r="E16" i="16"/>
  <c r="D16" i="16"/>
  <c r="C16" i="16"/>
  <c r="B16" i="16"/>
  <c r="H6" i="16"/>
  <c r="G6" i="16"/>
  <c r="F6" i="16"/>
  <c r="E6" i="16"/>
  <c r="D6" i="16"/>
  <c r="C6" i="16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G23" i="15"/>
  <c r="G16" i="15"/>
  <c r="G6" i="15"/>
  <c r="F23" i="15"/>
  <c r="F16" i="15"/>
  <c r="F6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D23" i="15"/>
  <c r="C23" i="15"/>
  <c r="C16" i="15"/>
  <c r="C6" i="15"/>
  <c r="D8" i="14" l="1"/>
  <c r="C8" i="14"/>
  <c r="E10" i="14"/>
  <c r="E9" i="14"/>
  <c r="E8" i="14" s="1"/>
  <c r="F8" i="14" l="1"/>
  <c r="K24" i="1"/>
  <c r="G24" i="1"/>
  <c r="E24" i="1"/>
  <c r="K23" i="1"/>
  <c r="G23" i="1"/>
  <c r="E23" i="1"/>
  <c r="H23" i="1" s="1"/>
  <c r="I23" i="1" s="1"/>
  <c r="J23" i="1" s="1"/>
  <c r="K22" i="1"/>
  <c r="G22" i="1"/>
  <c r="H22" i="1" s="1"/>
  <c r="I22" i="1" s="1"/>
  <c r="J22" i="1" s="1"/>
  <c r="E22" i="1"/>
  <c r="K21" i="1"/>
  <c r="G21" i="1"/>
  <c r="E21" i="1"/>
  <c r="H21" i="1" s="1"/>
  <c r="I21" i="1" s="1"/>
  <c r="J21" i="1" s="1"/>
  <c r="H24" i="1" l="1"/>
  <c r="I24" i="1" s="1"/>
  <c r="J24" i="1" s="1"/>
  <c r="A3" i="16"/>
  <c r="A3" i="1"/>
  <c r="A3" i="2"/>
  <c r="A3" i="3"/>
  <c r="A3" i="4"/>
  <c r="A3" i="5"/>
  <c r="A3" i="6"/>
  <c r="A3" i="7"/>
  <c r="A3" i="8"/>
  <c r="A3" i="9"/>
  <c r="A3" i="10"/>
  <c r="A3" i="11"/>
  <c r="A3" i="12"/>
  <c r="A3" i="14"/>
  <c r="A3" i="13"/>
  <c r="A2" i="16"/>
  <c r="A2" i="1"/>
  <c r="A2" i="2"/>
  <c r="A2" i="3"/>
  <c r="A2" i="4"/>
  <c r="A2" i="5"/>
  <c r="A2" i="6"/>
  <c r="A2" i="7"/>
  <c r="A2" i="8"/>
  <c r="A2" i="9"/>
  <c r="A2" i="10"/>
  <c r="A2" i="11"/>
  <c r="A2" i="12"/>
  <c r="A2" i="14"/>
  <c r="A2" i="13"/>
  <c r="H7" i="1"/>
  <c r="G12" i="1"/>
  <c r="K18" i="1"/>
  <c r="K19" i="1"/>
  <c r="K20" i="1"/>
  <c r="K25" i="1"/>
  <c r="K26" i="1"/>
  <c r="K27" i="1"/>
  <c r="K28" i="1"/>
  <c r="K29" i="1"/>
  <c r="K30" i="1"/>
  <c r="K17" i="1"/>
  <c r="G18" i="1"/>
  <c r="G19" i="1"/>
  <c r="G20" i="1"/>
  <c r="G25" i="1"/>
  <c r="G26" i="1"/>
  <c r="G27" i="1"/>
  <c r="G28" i="1"/>
  <c r="G29" i="1"/>
  <c r="G30" i="1"/>
  <c r="G17" i="1"/>
  <c r="C31" i="1"/>
  <c r="D31" i="1"/>
  <c r="F31" i="1"/>
  <c r="B31" i="1"/>
  <c r="E18" i="1"/>
  <c r="E19" i="1"/>
  <c r="E20" i="1"/>
  <c r="E25" i="1"/>
  <c r="E26" i="1"/>
  <c r="E27" i="1"/>
  <c r="H27" i="1" s="1"/>
  <c r="I27" i="1" s="1"/>
  <c r="J27" i="1" s="1"/>
  <c r="E28" i="1"/>
  <c r="H28" i="1" s="1"/>
  <c r="I28" i="1" s="1"/>
  <c r="J28" i="1" s="1"/>
  <c r="E29" i="1"/>
  <c r="E30" i="1"/>
  <c r="E17" i="1"/>
  <c r="J12" i="1"/>
  <c r="E12" i="1"/>
  <c r="C13" i="1"/>
  <c r="D13" i="1"/>
  <c r="F13" i="1"/>
  <c r="B13" i="1"/>
  <c r="C8" i="1"/>
  <c r="E8" i="1"/>
  <c r="B8" i="1"/>
  <c r="F7" i="3"/>
  <c r="F8" i="3" s="1"/>
  <c r="E15" i="2"/>
  <c r="D15" i="2"/>
  <c r="C15" i="2"/>
  <c r="B15" i="2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6" i="2"/>
  <c r="G6" i="2" s="1"/>
  <c r="C8" i="3"/>
  <c r="D8" i="3"/>
  <c r="E8" i="3"/>
  <c r="B8" i="3"/>
  <c r="C16" i="4"/>
  <c r="B16" i="4"/>
  <c r="C8" i="4"/>
  <c r="B8" i="4"/>
  <c r="C16" i="5"/>
  <c r="B16" i="5"/>
  <c r="C8" i="5"/>
  <c r="B8" i="5"/>
  <c r="E24" i="12"/>
  <c r="E18" i="12"/>
  <c r="B17" i="4" l="1"/>
  <c r="C17" i="4"/>
  <c r="C17" i="5"/>
  <c r="B17" i="5"/>
  <c r="F15" i="2"/>
  <c r="H20" i="1"/>
  <c r="H19" i="1"/>
  <c r="I19" i="1" s="1"/>
  <c r="J19" i="1" s="1"/>
  <c r="H29" i="1"/>
  <c r="I29" i="1" s="1"/>
  <c r="J29" i="1" s="1"/>
  <c r="H26" i="1"/>
  <c r="I26" i="1" s="1"/>
  <c r="J26" i="1" s="1"/>
  <c r="H25" i="1"/>
  <c r="I25" i="1" s="1"/>
  <c r="J25" i="1" s="1"/>
  <c r="H30" i="1"/>
  <c r="I30" i="1" s="1"/>
  <c r="J30" i="1" s="1"/>
  <c r="H18" i="1"/>
  <c r="I18" i="1" s="1"/>
  <c r="J18" i="1" s="1"/>
  <c r="I20" i="1"/>
  <c r="J20" i="1" s="1"/>
  <c r="E31" i="1"/>
  <c r="H17" i="1"/>
  <c r="I17" i="1" s="1"/>
  <c r="H12" i="1"/>
  <c r="I12" i="1" s="1"/>
  <c r="K31" i="1"/>
  <c r="J13" i="1"/>
  <c r="E13" i="1"/>
  <c r="F8" i="1"/>
  <c r="G7" i="1"/>
  <c r="G8" i="1" s="1"/>
  <c r="D8" i="1"/>
  <c r="G15" i="2"/>
  <c r="H18" i="6"/>
  <c r="H17" i="6"/>
  <c r="B17" i="6" s="1"/>
  <c r="H16" i="6"/>
  <c r="H15" i="6"/>
  <c r="H9" i="6"/>
  <c r="B9" i="6" s="1"/>
  <c r="H10" i="6"/>
  <c r="H11" i="6"/>
  <c r="H12" i="6"/>
  <c r="H13" i="6"/>
  <c r="H8" i="6"/>
  <c r="F19" i="6"/>
  <c r="G19" i="6"/>
  <c r="I19" i="6"/>
  <c r="J19" i="6"/>
  <c r="K19" i="6"/>
  <c r="E19" i="6"/>
  <c r="D19" i="6"/>
  <c r="C19" i="6"/>
  <c r="F8" i="10"/>
  <c r="F9" i="10"/>
  <c r="F10" i="10"/>
  <c r="F11" i="10"/>
  <c r="F7" i="10"/>
  <c r="C12" i="10"/>
  <c r="D12" i="10"/>
  <c r="E12" i="10"/>
  <c r="B12" i="10"/>
  <c r="D9" i="11"/>
  <c r="D16" i="11" s="1"/>
  <c r="D15" i="11" s="1"/>
  <c r="F12" i="14"/>
  <c r="B12" i="14"/>
  <c r="B9" i="13"/>
  <c r="H31" i="1" l="1"/>
  <c r="H8" i="1"/>
  <c r="H13" i="1"/>
  <c r="I13" i="1"/>
  <c r="H19" i="6"/>
  <c r="B19" i="6"/>
  <c r="F12" i="10"/>
  <c r="J17" i="1" l="1"/>
  <c r="J31" i="1" s="1"/>
  <c r="I31" i="1"/>
</calcChain>
</file>

<file path=xl/sharedStrings.xml><?xml version="1.0" encoding="utf-8"?>
<sst xmlns="http://schemas.openxmlformats.org/spreadsheetml/2006/main" count="325" uniqueCount="209">
  <si>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</si>
  <si>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</si>
  <si>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</si>
  <si>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</si>
  <si>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</si>
  <si>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</si>
  <si>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</si>
  <si>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</si>
  <si>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</si>
  <si>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</si>
  <si>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</si>
  <si>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</si>
  <si>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</si>
  <si>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</si>
  <si>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</si>
  <si>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</si>
  <si>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</si>
  <si>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</si>
  <si>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</si>
  <si>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</si>
  <si>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</si>
  <si>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</si>
  <si>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</si>
  <si>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</si>
  <si>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</si>
  <si>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</si>
  <si>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</si>
  <si>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</si>
  <si>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</si>
  <si>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</si>
  <si>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</si>
  <si>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</si>
  <si>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</si>
  <si>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</si>
  <si>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</si>
  <si>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</si>
  <si>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</si>
  <si>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</si>
  <si>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</si>
  <si>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</si>
  <si>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</si>
  <si>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</si>
  <si>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</si>
  <si>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</si>
  <si>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</si>
  <si>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</si>
  <si>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</si>
  <si>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</si>
  <si>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</si>
  <si>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</si>
  <si>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</si>
  <si>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</si>
  <si>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</si>
  <si>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</si>
  <si>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</si>
  <si>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</si>
  <si>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</si>
  <si>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</si>
  <si>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</si>
  <si>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</si>
  <si>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</si>
  <si>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</si>
  <si>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</si>
  <si>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</si>
  <si>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</si>
  <si>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</si>
  <si>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</si>
  <si>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</si>
  <si>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</si>
  <si>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</si>
  <si>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</si>
  <si>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</si>
  <si>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</si>
  <si>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</si>
  <si>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</si>
  <si>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</si>
  <si>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</si>
  <si>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</si>
  <si>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</si>
  <si>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</si>
  <si>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</si>
  <si>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</si>
  <si>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</si>
  <si>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</si>
  <si>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</si>
  <si>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</si>
  <si>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</si>
  <si>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</si>
  <si>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</si>
  <si>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</si>
  <si>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</si>
  <si>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</si>
  <si>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</si>
  <si>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</si>
  <si>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</si>
  <si>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</si>
  <si>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</si>
  <si>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</si>
  <si>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</si>
  <si>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</si>
  <si>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</si>
  <si>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</si>
  <si>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</si>
  <si>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</si>
  <si>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</si>
  <si>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</si>
  <si>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</si>
  <si>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</si>
  <si>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</si>
  <si>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</si>
  <si>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</si>
  <si>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</si>
  <si>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</si>
  <si>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貸付金・基金等の増加</t>
  </si>
  <si>
    <t>有形固定資産等の増加</t>
  </si>
  <si>
    <t>純行政コスト</t>
  </si>
  <si>
    <t>地方債等</t>
  </si>
  <si>
    <t>内訳</t>
  </si>
  <si>
    <t>財源情報の明細</t>
    <rPh sb="2" eb="4">
      <t>ジョウホウ</t>
    </rPh>
    <phoneticPr fontId="5"/>
  </si>
  <si>
    <t>(単位：円)</t>
  </si>
  <si>
    <t>現金</t>
    <rPh sb="0" eb="2">
      <t>ゲンキン</t>
    </rPh>
    <phoneticPr fontId="4"/>
  </si>
  <si>
    <t>要求払預金
（普通預金等）</t>
    <rPh sb="0" eb="2">
      <t>ヨウキュウ</t>
    </rPh>
    <rPh sb="2" eb="3">
      <t>ハラ</t>
    </rPh>
    <rPh sb="3" eb="5">
      <t>ヨキン</t>
    </rPh>
    <rPh sb="7" eb="9">
      <t>フツウ</t>
    </rPh>
    <rPh sb="9" eb="12">
      <t>ヨキントウ</t>
    </rPh>
    <phoneticPr fontId="4"/>
  </si>
  <si>
    <t>短期投資
（現金同等物）</t>
    <rPh sb="0" eb="2">
      <t>タンキ</t>
    </rPh>
    <rPh sb="2" eb="4">
      <t>トウシ</t>
    </rPh>
    <rPh sb="6" eb="8">
      <t>ゲンキン</t>
    </rPh>
    <rPh sb="8" eb="10">
      <t>ドウトウ</t>
    </rPh>
    <rPh sb="10" eb="11">
      <t>ブツ</t>
    </rPh>
    <phoneticPr fontId="4"/>
  </si>
  <si>
    <t>国庫支出金</t>
    <rPh sb="0" eb="2">
      <t>コッコ</t>
    </rPh>
    <rPh sb="2" eb="5">
      <t>シシュツキン</t>
    </rPh>
    <phoneticPr fontId="5"/>
  </si>
  <si>
    <t>地方税</t>
  </si>
  <si>
    <t>地方譲与税</t>
  </si>
  <si>
    <t>地方交付税</t>
  </si>
  <si>
    <t>地方特例交付金</t>
  </si>
  <si>
    <t>分担金及び負担金</t>
  </si>
  <si>
    <t>臨時的
補助金</t>
    <rPh sb="0" eb="2">
      <t>リンジ</t>
    </rPh>
    <phoneticPr fontId="5"/>
  </si>
  <si>
    <t>県支出金</t>
    <rPh sb="0" eb="1">
      <t>ケン</t>
    </rPh>
    <rPh sb="1" eb="3">
      <t>シシュツ</t>
    </rPh>
    <rPh sb="3" eb="4">
      <t>キン</t>
    </rPh>
    <phoneticPr fontId="5"/>
  </si>
  <si>
    <t>その他</t>
    <rPh sb="2" eb="3">
      <t>タ</t>
    </rPh>
    <phoneticPr fontId="5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</si>
  <si>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5"/>
  </si>
  <si>
    <t>退職手当引当金</t>
  </si>
  <si>
    <t>賞与等引当金</t>
  </si>
  <si>
    <t>損失補償等引当金</t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</si>
  <si>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5"/>
  </si>
  <si>
    <t>-</t>
    <phoneticPr fontId="5"/>
  </si>
  <si>
    <t>税等交付金</t>
    <rPh sb="1" eb="2">
      <t>ナド</t>
    </rPh>
    <phoneticPr fontId="5"/>
  </si>
  <si>
    <t>寄付金</t>
    <rPh sb="0" eb="3">
      <t>キフキン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</si>
  <si>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</si>
  <si>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</si>
  <si>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</si>
  <si>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</si>
  <si>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</si>
  <si>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</si>
  <si>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</si>
  <si>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</si>
  <si>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</si>
  <si>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</si>
  <si>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</si>
  <si>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</si>
  <si>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</si>
  <si>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</si>
  <si>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</si>
  <si>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</si>
  <si>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</si>
  <si>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</si>
  <si>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</si>
  <si>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（単位：円）</t>
  </si>
  <si>
    <t>有形固定資産の明細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</si>
  <si>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</si>
  <si>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</si>
  <si>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</si>
  <si>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</si>
  <si>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</si>
  <si>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</si>
  <si>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</si>
  <si>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</si>
  <si>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自治体名：白子町</t>
    <rPh sb="5" eb="8">
      <t>シラコマチ</t>
    </rPh>
    <phoneticPr fontId="5"/>
  </si>
  <si>
    <t>株式会社ベイエフエム</t>
    <rPh sb="0" eb="4">
      <t>カブシキガイシャ</t>
    </rPh>
    <phoneticPr fontId="8"/>
  </si>
  <si>
    <t>九十九里地域水道企業</t>
  </si>
  <si>
    <t>千葉県信用保証協会</t>
    <rPh sb="7" eb="9">
      <t>キョウカイ</t>
    </rPh>
    <phoneticPr fontId="8"/>
  </si>
  <si>
    <t>千葉県畜産協会</t>
    <rPh sb="6" eb="7">
      <t>カイ</t>
    </rPh>
    <phoneticPr fontId="8"/>
  </si>
  <si>
    <t>千葉県地域ぐるみ福祉振興基金</t>
    <rPh sb="13" eb="14">
      <t>キン</t>
    </rPh>
    <phoneticPr fontId="8"/>
  </si>
  <si>
    <t>千葉県暴力団追放県民会議</t>
    <rPh sb="10" eb="12">
      <t>カイギ</t>
    </rPh>
    <phoneticPr fontId="8"/>
  </si>
  <si>
    <t>千葉県農業信用基金協会</t>
    <rPh sb="10" eb="11">
      <t>カイ</t>
    </rPh>
    <phoneticPr fontId="8"/>
  </si>
  <si>
    <t>千葉へルス財団</t>
    <rPh sb="6" eb="7">
      <t>ダン</t>
    </rPh>
    <phoneticPr fontId="8"/>
  </si>
  <si>
    <t>外房漁業振興基金</t>
    <rPh sb="7" eb="8">
      <t>キン</t>
    </rPh>
    <phoneticPr fontId="8"/>
  </si>
  <si>
    <t>千葉県建設技術センター</t>
  </si>
  <si>
    <t>千葉県動物保護管理協会</t>
    <rPh sb="10" eb="11">
      <t>カイ</t>
    </rPh>
    <phoneticPr fontId="8"/>
  </si>
  <si>
    <t>千葉県下水道公社</t>
    <rPh sb="7" eb="8">
      <t>シャ</t>
    </rPh>
    <phoneticPr fontId="8"/>
  </si>
  <si>
    <t>千葉県教育振興財団</t>
    <rPh sb="8" eb="9">
      <t>ダン</t>
    </rPh>
    <phoneticPr fontId="8"/>
  </si>
  <si>
    <t>ちば国際コンベンションビューロー</t>
  </si>
  <si>
    <t>千葉園芸プラスチック加工株式会社</t>
    <rPh sb="12" eb="16">
      <t>カブシキガイシャ</t>
    </rPh>
    <phoneticPr fontId="8"/>
  </si>
  <si>
    <t>地方公営企業等金融機構</t>
    <rPh sb="9" eb="11">
      <t>キコウ</t>
    </rPh>
    <phoneticPr fontId="8"/>
  </si>
  <si>
    <t>財政調整基金</t>
    <rPh sb="0" eb="6">
      <t>ザイセイチョウセイキキン</t>
    </rPh>
    <phoneticPr fontId="4"/>
  </si>
  <si>
    <t>土地開発基金</t>
    <rPh sb="0" eb="2">
      <t>トチ</t>
    </rPh>
    <rPh sb="2" eb="4">
      <t>カイハツ</t>
    </rPh>
    <rPh sb="4" eb="6">
      <t>キキン</t>
    </rPh>
    <phoneticPr fontId="4"/>
  </si>
  <si>
    <t>減債基金</t>
    <rPh sb="0" eb="2">
      <t>ゲンサイ</t>
    </rPh>
    <rPh sb="2" eb="4">
      <t>キキン</t>
    </rPh>
    <phoneticPr fontId="4"/>
  </si>
  <si>
    <t>地域振興基金</t>
    <rPh sb="0" eb="2">
      <t>チイキ</t>
    </rPh>
    <rPh sb="2" eb="4">
      <t>シンコウ</t>
    </rPh>
    <rPh sb="4" eb="6">
      <t>キキン</t>
    </rPh>
    <phoneticPr fontId="4"/>
  </si>
  <si>
    <t>地域福祉基金</t>
    <rPh sb="0" eb="2">
      <t>チイキ</t>
    </rPh>
    <rPh sb="2" eb="4">
      <t>フクシ</t>
    </rPh>
    <rPh sb="4" eb="6">
      <t>キキン</t>
    </rPh>
    <phoneticPr fontId="4"/>
  </si>
  <si>
    <t>ふるさとしらこ応援基金</t>
    <rPh sb="7" eb="9">
      <t>オウエン</t>
    </rPh>
    <rPh sb="9" eb="11">
      <t>キキン</t>
    </rPh>
    <phoneticPr fontId="4"/>
  </si>
  <si>
    <t>防災基金</t>
    <rPh sb="0" eb="2">
      <t>ボウサイ</t>
    </rPh>
    <rPh sb="2" eb="4">
      <t>キキン</t>
    </rPh>
    <phoneticPr fontId="4"/>
  </si>
  <si>
    <t>公共施設整備基金</t>
    <rPh sb="0" eb="8">
      <t>コウキョウシセツセイビキキン</t>
    </rPh>
    <phoneticPr fontId="4"/>
  </si>
  <si>
    <t>森林環境整備基金</t>
    <rPh sb="0" eb="2">
      <t>シンリン</t>
    </rPh>
    <rPh sb="2" eb="4">
      <t>カンキョウ</t>
    </rPh>
    <rPh sb="4" eb="6">
      <t>セイビ</t>
    </rPh>
    <rPh sb="6" eb="8">
      <t>キキン</t>
    </rPh>
    <phoneticPr fontId="9"/>
  </si>
  <si>
    <t>町民税（個人）</t>
    <rPh sb="0" eb="2">
      <t>チョウミン</t>
    </rPh>
    <rPh sb="2" eb="3">
      <t>ゼイ</t>
    </rPh>
    <rPh sb="4" eb="6">
      <t>コジン</t>
    </rPh>
    <phoneticPr fontId="4"/>
  </si>
  <si>
    <t>町民税（法人）</t>
    <rPh sb="0" eb="2">
      <t>チョウミン</t>
    </rPh>
    <rPh sb="2" eb="3">
      <t>ゼイ</t>
    </rPh>
    <rPh sb="4" eb="6">
      <t>ホウジン</t>
    </rPh>
    <phoneticPr fontId="4"/>
  </si>
  <si>
    <t>固定資産税</t>
    <rPh sb="0" eb="5">
      <t>コテイシサンゼイ</t>
    </rPh>
    <phoneticPr fontId="4"/>
  </si>
  <si>
    <t>軽自動車税</t>
    <rPh sb="0" eb="5">
      <t>ケイジドウシャゼイ</t>
    </rPh>
    <phoneticPr fontId="4"/>
  </si>
  <si>
    <t>住宅使用料</t>
    <rPh sb="0" eb="2">
      <t>ジュウタク</t>
    </rPh>
    <rPh sb="2" eb="5">
      <t>シヨウリョウ</t>
    </rPh>
    <phoneticPr fontId="4"/>
  </si>
  <si>
    <t>雑入</t>
    <rPh sb="0" eb="2">
      <t>ザツニュウ</t>
    </rPh>
    <phoneticPr fontId="4"/>
  </si>
  <si>
    <t>広域市町村圏組合負担金</t>
    <phoneticPr fontId="5"/>
  </si>
  <si>
    <t>長生郡市広域市町村圏組合</t>
    <phoneticPr fontId="5"/>
  </si>
  <si>
    <t>多面的機能支払交付金</t>
    <phoneticPr fontId="5"/>
  </si>
  <si>
    <t>電力・ガス・食料品等価格高騰緊急支援給付金</t>
    <phoneticPr fontId="5"/>
  </si>
  <si>
    <t>白子町地域商品券事業補助金</t>
    <phoneticPr fontId="5"/>
  </si>
  <si>
    <t>事業用資産</t>
    <phoneticPr fontId="5"/>
  </si>
  <si>
    <t>年度：令和5年度</t>
    <phoneticPr fontId="5"/>
  </si>
  <si>
    <t>子育て世帯生活支援特別給付金</t>
    <rPh sb="7" eb="9">
      <t>シエン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</si>
</sst>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%"/>
    <numFmt numFmtId="177" formatCode="_ * #,##0_ ;[Red]_ * \-#,##0_ ;_ * &quot;-&quot;_ ;_ @_ "/>
    <numFmt numFmtId="178" formatCode="_ * #,##0_ ;[Black]_ * \△#,##0_ ;_ * &quot;-&quot;_ ;_ @_ "/>
  </numFmts>
  <fonts count="10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6" fillId="0" borderId="1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10" fontId="1" fillId="0" borderId="1" xfId="0" applyNumberFormat="1" applyFont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78" fontId="1" fillId="0" borderId="1" xfId="0" applyNumberFormat="1" applyFont="1" applyBorder="1" applyAlignment="1">
      <alignment horizontal="right" vertical="center"/>
    </xf>
    <xf numFmtId="178" fontId="1" fillId="0" borderId="1" xfId="0" applyNumberFormat="1" applyFont="1" applyBorder="1" applyAlignment="1">
      <alignment vertical="center"/>
    </xf>
    <xf numFmtId="178" fontId="6" fillId="0" borderId="1" xfId="0" applyNumberFormat="1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0" borderId="9" xfId="0" applyNumberFormat="1" applyFont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B4EE-A446-4093-8ABC-E344EE884BC0}">
  <dimension ref="A1:H23"/>
  <sheetViews>
    <sheetView tabSelected="1" zoomScale="97" zoomScaleNormal="70" workbookViewId="0">
      <selection activeCell="A3" sqref="A3"/>
    </sheetView>
  </sheetViews>
  <sheetFormatPr defaultColWidth="8.875" defaultRowHeight="11.25" x14ac:dyDescent="0.15"/>
  <cols>
    <col min="1" max="1" width="30.875" style="4" customWidth="1"/>
    <col min="2" max="8" width="15.875" style="4" customWidth="1"/>
    <col min="9" max="16384" width="8.875" style="4"/>
  </cols>
  <sheetData>
    <row r="1" spans="1:8" ht="21" x14ac:dyDescent="0.15">
      <c r="A1" s="29" t="s">
        <v>160</v>
      </c>
      <c r="B1" s="29"/>
      <c r="C1" s="29"/>
      <c r="D1" s="29"/>
      <c r="E1" s="29"/>
      <c r="F1" s="29"/>
      <c r="G1" s="29"/>
      <c r="H1" s="29"/>
    </row>
    <row r="2" spans="1:8" ht="13.5" x14ac:dyDescent="0.15">
      <c r="A2" s="7" t="s">
        <v>169</v>
      </c>
      <c r="B2" s="7"/>
      <c r="C2" s="7"/>
      <c r="D2" s="7"/>
      <c r="E2" s="7"/>
      <c r="F2" s="7"/>
      <c r="G2" s="7"/>
      <c r="H2" s="7"/>
    </row>
    <row r="3" spans="1:8" ht="13.5" x14ac:dyDescent="0.15">
      <c r="A3" s="7" t="s">
        <v>207</v>
      </c>
      <c r="B3" s="7"/>
      <c r="C3" s="7"/>
      <c r="D3" s="7"/>
      <c r="E3" s="7"/>
      <c r="F3" s="7"/>
      <c r="G3" s="7"/>
      <c r="H3" s="7"/>
    </row>
    <row r="4" spans="1:8" ht="13.5" x14ac:dyDescent="0.15">
      <c r="A4" s="7"/>
      <c r="B4" s="7"/>
      <c r="C4" s="7"/>
      <c r="D4" s="7"/>
      <c r="E4" s="7"/>
      <c r="F4" s="7"/>
      <c r="G4" s="7"/>
      <c r="H4" s="6" t="s">
        <v>159</v>
      </c>
    </row>
    <row r="5" spans="1:8" ht="33.75" x14ac:dyDescent="0.15">
      <c r="A5" s="28" t="s">
        <v>90</v>
      </c>
      <c r="B5" s="27" t="s">
        <v>158</v>
      </c>
      <c r="C5" s="27" t="s">
        <v>157</v>
      </c>
      <c r="D5" s="27" t="s">
        <v>156</v>
      </c>
      <c r="E5" s="27" t="s">
        <v>155</v>
      </c>
      <c r="F5" s="27" t="s">
        <v>154</v>
      </c>
      <c r="G5" s="27" t="s">
        <v>153</v>
      </c>
      <c r="H5" s="27" t="s">
        <v>152</v>
      </c>
    </row>
    <row r="6" spans="1:8" x14ac:dyDescent="0.15">
      <c r="A6" s="5" t="s">
        <v>206</v>
      </c>
      <c r="B6" s="30">
        <v>12878863449</v>
      </c>
      <c r="C6" s="30">
        <f>SUM(C7:C15)</f>
        <v>168474640</v>
      </c>
      <c r="D6" s="30">
        <v>0</v>
      </c>
      <c r="E6" s="30">
        <f>B6+C6-D6</f>
        <v>13047338089</v>
      </c>
      <c r="F6" s="30">
        <f>SUM(F7:F15)</f>
        <v>7302140375</v>
      </c>
      <c r="G6" s="30">
        <f>SUM(G7:G15)</f>
        <v>247962409</v>
      </c>
      <c r="H6" s="30">
        <f>E6-F6</f>
        <v>5745197714</v>
      </c>
    </row>
    <row r="7" spans="1:8" x14ac:dyDescent="0.15">
      <c r="A7" s="5" t="s">
        <v>145</v>
      </c>
      <c r="B7" s="30">
        <v>2055705051</v>
      </c>
      <c r="C7" s="30">
        <v>11484944</v>
      </c>
      <c r="D7" s="30">
        <v>0</v>
      </c>
      <c r="E7" s="30">
        <f t="shared" ref="E7:E23" si="0">B7+C7-D7</f>
        <v>2067189995</v>
      </c>
      <c r="F7" s="30">
        <v>0</v>
      </c>
      <c r="G7" s="30">
        <v>0</v>
      </c>
      <c r="H7" s="30">
        <f t="shared" ref="H7:H23" si="1">E7-F7</f>
        <v>2067189995</v>
      </c>
    </row>
    <row r="8" spans="1:8" x14ac:dyDescent="0.15">
      <c r="A8" s="5" t="s">
        <v>150</v>
      </c>
      <c r="B8" s="30">
        <v>0</v>
      </c>
      <c r="C8" s="30">
        <v>0</v>
      </c>
      <c r="D8" s="30">
        <v>0</v>
      </c>
      <c r="E8" s="30">
        <f t="shared" si="0"/>
        <v>0</v>
      </c>
      <c r="F8" s="30">
        <v>0</v>
      </c>
      <c r="G8" s="30">
        <v>0</v>
      </c>
      <c r="H8" s="30">
        <f t="shared" si="1"/>
        <v>0</v>
      </c>
    </row>
    <row r="9" spans="1:8" x14ac:dyDescent="0.15">
      <c r="A9" s="5" t="s">
        <v>144</v>
      </c>
      <c r="B9" s="30">
        <v>8293268678</v>
      </c>
      <c r="C9" s="30">
        <v>113425118</v>
      </c>
      <c r="D9" s="30">
        <v>0</v>
      </c>
      <c r="E9" s="30">
        <f t="shared" si="0"/>
        <v>8406693796</v>
      </c>
      <c r="F9" s="30">
        <v>5953696925</v>
      </c>
      <c r="G9" s="30">
        <v>187457838</v>
      </c>
      <c r="H9" s="30">
        <f t="shared" si="1"/>
        <v>2452996871</v>
      </c>
    </row>
    <row r="10" spans="1:8" x14ac:dyDescent="0.15">
      <c r="A10" s="5" t="s">
        <v>143</v>
      </c>
      <c r="B10" s="30">
        <v>2520918780</v>
      </c>
      <c r="C10" s="30">
        <v>34593638</v>
      </c>
      <c r="D10" s="30">
        <v>0</v>
      </c>
      <c r="E10" s="30">
        <f t="shared" si="0"/>
        <v>2555512418</v>
      </c>
      <c r="F10" s="30">
        <v>1348443450</v>
      </c>
      <c r="G10" s="30">
        <v>60504571</v>
      </c>
      <c r="H10" s="30">
        <f t="shared" si="1"/>
        <v>1207068968</v>
      </c>
    </row>
    <row r="11" spans="1:8" x14ac:dyDescent="0.15">
      <c r="A11" s="5" t="s">
        <v>149</v>
      </c>
      <c r="B11" s="30">
        <v>0</v>
      </c>
      <c r="C11" s="30">
        <v>0</v>
      </c>
      <c r="D11" s="30">
        <v>0</v>
      </c>
      <c r="E11" s="30">
        <f t="shared" si="0"/>
        <v>0</v>
      </c>
      <c r="F11" s="30">
        <v>0</v>
      </c>
      <c r="G11" s="30">
        <v>0</v>
      </c>
      <c r="H11" s="30">
        <f t="shared" si="1"/>
        <v>0</v>
      </c>
    </row>
    <row r="12" spans="1:8" x14ac:dyDescent="0.15">
      <c r="A12" s="5" t="s">
        <v>148</v>
      </c>
      <c r="B12" s="30">
        <v>0</v>
      </c>
      <c r="C12" s="30">
        <v>0</v>
      </c>
      <c r="D12" s="30">
        <v>0</v>
      </c>
      <c r="E12" s="30">
        <f t="shared" si="0"/>
        <v>0</v>
      </c>
      <c r="F12" s="30">
        <v>0</v>
      </c>
      <c r="G12" s="30">
        <v>0</v>
      </c>
      <c r="H12" s="30">
        <f t="shared" si="1"/>
        <v>0</v>
      </c>
    </row>
    <row r="13" spans="1:8" x14ac:dyDescent="0.15">
      <c r="A13" s="5" t="s">
        <v>147</v>
      </c>
      <c r="B13" s="30">
        <v>0</v>
      </c>
      <c r="C13" s="30">
        <v>0</v>
      </c>
      <c r="D13" s="30">
        <v>0</v>
      </c>
      <c r="E13" s="30">
        <f t="shared" si="0"/>
        <v>0</v>
      </c>
      <c r="F13" s="30">
        <v>0</v>
      </c>
      <c r="G13" s="30">
        <v>0</v>
      </c>
      <c r="H13" s="30">
        <f t="shared" si="1"/>
        <v>0</v>
      </c>
    </row>
    <row r="14" spans="1:8" x14ac:dyDescent="0.15">
      <c r="A14" s="5" t="s">
        <v>61</v>
      </c>
      <c r="B14" s="30">
        <v>0</v>
      </c>
      <c r="C14" s="30">
        <v>0</v>
      </c>
      <c r="D14" s="30">
        <v>0</v>
      </c>
      <c r="E14" s="30">
        <f t="shared" si="0"/>
        <v>0</v>
      </c>
      <c r="F14" s="30">
        <v>0</v>
      </c>
      <c r="G14" s="30">
        <v>0</v>
      </c>
      <c r="H14" s="30">
        <f t="shared" si="1"/>
        <v>0</v>
      </c>
    </row>
    <row r="15" spans="1:8" x14ac:dyDescent="0.15">
      <c r="A15" s="5" t="s">
        <v>142</v>
      </c>
      <c r="B15" s="30">
        <v>8970940</v>
      </c>
      <c r="C15" s="30">
        <v>8970940</v>
      </c>
      <c r="D15" s="30">
        <v>0</v>
      </c>
      <c r="E15" s="30">
        <f t="shared" si="0"/>
        <v>17941880</v>
      </c>
      <c r="F15" s="30">
        <v>0</v>
      </c>
      <c r="G15" s="30">
        <v>0</v>
      </c>
      <c r="H15" s="30">
        <f t="shared" si="1"/>
        <v>17941880</v>
      </c>
    </row>
    <row r="16" spans="1:8" x14ac:dyDescent="0.15">
      <c r="A16" s="5" t="s">
        <v>146</v>
      </c>
      <c r="B16" s="30">
        <v>19342668998</v>
      </c>
      <c r="C16" s="30">
        <f>SUM(C17:C21)</f>
        <v>155251011</v>
      </c>
      <c r="D16" s="30">
        <v>12518000</v>
      </c>
      <c r="E16" s="30">
        <f t="shared" si="0"/>
        <v>19485402009</v>
      </c>
      <c r="F16" s="30">
        <f>SUM(F17:F21)</f>
        <v>14442439571</v>
      </c>
      <c r="G16" s="30">
        <f>SUM(G17:G21)</f>
        <v>223742588</v>
      </c>
      <c r="H16" s="30">
        <f t="shared" si="1"/>
        <v>5042962438</v>
      </c>
    </row>
    <row r="17" spans="1:8" x14ac:dyDescent="0.15">
      <c r="A17" s="5" t="s">
        <v>145</v>
      </c>
      <c r="B17" s="30">
        <v>68949466</v>
      </c>
      <c r="C17" s="30">
        <v>1483233</v>
      </c>
      <c r="D17" s="30">
        <v>0</v>
      </c>
      <c r="E17" s="30">
        <f t="shared" si="0"/>
        <v>70432699</v>
      </c>
      <c r="F17" s="30">
        <v>0</v>
      </c>
      <c r="G17" s="30">
        <v>0</v>
      </c>
      <c r="H17" s="30">
        <f t="shared" si="1"/>
        <v>70432699</v>
      </c>
    </row>
    <row r="18" spans="1:8" x14ac:dyDescent="0.15">
      <c r="A18" s="5" t="s">
        <v>144</v>
      </c>
      <c r="B18" s="30">
        <v>1233439754</v>
      </c>
      <c r="C18" s="30"/>
      <c r="D18" s="30">
        <v>12518000</v>
      </c>
      <c r="E18" s="30">
        <f t="shared" si="0"/>
        <v>1220921754</v>
      </c>
      <c r="F18" s="30">
        <v>656874155</v>
      </c>
      <c r="G18" s="30">
        <v>46324932</v>
      </c>
      <c r="H18" s="30">
        <f t="shared" si="1"/>
        <v>564047599</v>
      </c>
    </row>
    <row r="19" spans="1:8" x14ac:dyDescent="0.15">
      <c r="A19" s="5" t="s">
        <v>143</v>
      </c>
      <c r="B19" s="30">
        <v>18018117778</v>
      </c>
      <c r="C19" s="30">
        <v>153767778</v>
      </c>
      <c r="D19" s="30">
        <v>0</v>
      </c>
      <c r="E19" s="30">
        <f t="shared" si="0"/>
        <v>18171885556</v>
      </c>
      <c r="F19" s="30">
        <v>13785565416</v>
      </c>
      <c r="G19" s="30">
        <v>177417656</v>
      </c>
      <c r="H19" s="30">
        <f t="shared" si="1"/>
        <v>4386320140</v>
      </c>
    </row>
    <row r="20" spans="1:8" x14ac:dyDescent="0.15">
      <c r="A20" s="5" t="s">
        <v>61</v>
      </c>
      <c r="B20" s="30">
        <v>0</v>
      </c>
      <c r="C20" s="30">
        <v>0</v>
      </c>
      <c r="D20" s="30">
        <v>0</v>
      </c>
      <c r="E20" s="30">
        <f t="shared" si="0"/>
        <v>0</v>
      </c>
      <c r="F20" s="30">
        <v>0</v>
      </c>
      <c r="G20" s="30">
        <v>0</v>
      </c>
      <c r="H20" s="30">
        <f t="shared" si="1"/>
        <v>0</v>
      </c>
    </row>
    <row r="21" spans="1:8" x14ac:dyDescent="0.15">
      <c r="A21" s="5" t="s">
        <v>142</v>
      </c>
      <c r="B21" s="30">
        <v>22162000</v>
      </c>
      <c r="C21" s="30"/>
      <c r="D21" s="30">
        <v>0</v>
      </c>
      <c r="E21" s="30">
        <f t="shared" si="0"/>
        <v>22162000</v>
      </c>
      <c r="F21" s="30">
        <v>0</v>
      </c>
      <c r="G21" s="30">
        <v>0</v>
      </c>
      <c r="H21" s="30">
        <f t="shared" si="1"/>
        <v>22162000</v>
      </c>
    </row>
    <row r="22" spans="1:8" x14ac:dyDescent="0.15">
      <c r="A22" s="5" t="s">
        <v>141</v>
      </c>
      <c r="B22" s="30">
        <v>720754896</v>
      </c>
      <c r="C22" s="30"/>
      <c r="D22" s="30">
        <v>268598</v>
      </c>
      <c r="E22" s="30">
        <f t="shared" si="0"/>
        <v>720486298</v>
      </c>
      <c r="F22" s="30">
        <v>646527972</v>
      </c>
      <c r="G22" s="30">
        <v>14943792</v>
      </c>
      <c r="H22" s="30">
        <f t="shared" si="1"/>
        <v>73958326</v>
      </c>
    </row>
    <row r="23" spans="1:8" x14ac:dyDescent="0.15">
      <c r="A23" s="5" t="s">
        <v>10</v>
      </c>
      <c r="B23" s="30">
        <v>32942287343</v>
      </c>
      <c r="C23" s="30">
        <f>C22+C19+C6</f>
        <v>322242418</v>
      </c>
      <c r="D23" s="30">
        <f>D22+D16</f>
        <v>12786598</v>
      </c>
      <c r="E23" s="30">
        <f t="shared" si="0"/>
        <v>33251743163</v>
      </c>
      <c r="F23" s="30">
        <f>F22+F16+F6</f>
        <v>22391107918</v>
      </c>
      <c r="G23" s="30">
        <f>G22+G16+G6</f>
        <v>486648789</v>
      </c>
      <c r="H23" s="30">
        <f t="shared" si="1"/>
        <v>10860635245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zoomScale="93" zoomScaleNormal="70" workbookViewId="0">
      <selection activeCell="A6" sqref="A6"/>
    </sheetView>
  </sheetViews>
  <sheetFormatPr defaultColWidth="8.875" defaultRowHeight="11.25" x14ac:dyDescent="0.15"/>
  <cols>
    <col min="1" max="1" width="22.875" style="4" customWidth="1"/>
    <col min="2" max="10" width="12.875" style="4" customWidth="1"/>
    <col min="11" max="16384" width="8.875" style="4"/>
  </cols>
  <sheetData>
    <row r="1" spans="1:10" ht="21" x14ac:dyDescent="0.2">
      <c r="A1" s="8" t="s">
        <v>76</v>
      </c>
    </row>
    <row r="2" spans="1:10" ht="13.5" x14ac:dyDescent="0.15">
      <c r="A2" s="7" t="str">
        <f>有形固定資産の明細!A2</f>
        <v>自治体名：白子町</v>
      </c>
    </row>
    <row r="3" spans="1:10" ht="13.5" x14ac:dyDescent="0.15">
      <c r="A3" s="7" t="str">
        <f>有形固定資産の明細!A3</f>
        <v>年度：令和5年度</v>
      </c>
    </row>
    <row r="4" spans="1:10" ht="13.5" x14ac:dyDescent="0.15">
      <c r="J4" s="6" t="s">
        <v>119</v>
      </c>
    </row>
    <row r="5" spans="1:10" ht="22.5" customHeight="1" x14ac:dyDescent="0.15">
      <c r="A5" s="11" t="s">
        <v>46</v>
      </c>
      <c r="B5" s="1" t="s">
        <v>77</v>
      </c>
      <c r="C5" s="2" t="s">
        <v>78</v>
      </c>
      <c r="D5" s="2" t="s">
        <v>79</v>
      </c>
      <c r="E5" s="2" t="s">
        <v>80</v>
      </c>
      <c r="F5" s="2" t="s">
        <v>81</v>
      </c>
      <c r="G5" s="2" t="s">
        <v>82</v>
      </c>
      <c r="H5" s="2" t="s">
        <v>83</v>
      </c>
      <c r="I5" s="2" t="s">
        <v>84</v>
      </c>
      <c r="J5" s="1" t="s">
        <v>85</v>
      </c>
    </row>
    <row r="6" spans="1:10" ht="18" customHeight="1" x14ac:dyDescent="0.15">
      <c r="A6" s="23">
        <v>3914648532</v>
      </c>
      <c r="B6" s="21">
        <v>3914648532</v>
      </c>
      <c r="C6" s="21">
        <v>3558125270</v>
      </c>
      <c r="D6" s="21">
        <v>3209433521</v>
      </c>
      <c r="E6" s="21">
        <v>2885538173</v>
      </c>
      <c r="F6" s="21">
        <v>2569598187</v>
      </c>
      <c r="G6" s="21">
        <v>8755176350</v>
      </c>
      <c r="H6" s="21">
        <v>3647987719</v>
      </c>
      <c r="I6" s="21">
        <v>1280930776</v>
      </c>
      <c r="J6" s="21">
        <v>393202855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"/>
  <sheetViews>
    <sheetView zoomScale="70" zoomScaleNormal="70" workbookViewId="0"/>
  </sheetViews>
  <sheetFormatPr defaultColWidth="8.875" defaultRowHeight="11.25" x14ac:dyDescent="0.15"/>
  <cols>
    <col min="1" max="1" width="22.875" style="4" customWidth="1"/>
    <col min="2" max="2" width="112.875" style="4" customWidth="1"/>
    <col min="3" max="16384" width="8.875" style="4"/>
  </cols>
  <sheetData>
    <row r="1" spans="1:2" ht="21" x14ac:dyDescent="0.2">
      <c r="A1" s="8" t="s">
        <v>86</v>
      </c>
    </row>
    <row r="2" spans="1:2" ht="13.5" x14ac:dyDescent="0.15">
      <c r="A2" s="7" t="str">
        <f>有形固定資産の明細!A2</f>
        <v>自治体名：白子町</v>
      </c>
    </row>
    <row r="3" spans="1:2" ht="13.5" x14ac:dyDescent="0.15">
      <c r="A3" s="7" t="str">
        <f>有形固定資産の明細!A3</f>
        <v>年度：令和5年度</v>
      </c>
    </row>
    <row r="4" spans="1:2" ht="13.5" x14ac:dyDescent="0.15">
      <c r="B4" s="6" t="s">
        <v>119</v>
      </c>
    </row>
    <row r="5" spans="1:2" ht="22.5" customHeight="1" x14ac:dyDescent="0.15">
      <c r="A5" s="14" t="s">
        <v>87</v>
      </c>
      <c r="B5" s="1" t="s">
        <v>88</v>
      </c>
    </row>
    <row r="6" spans="1:2" ht="18" customHeight="1" x14ac:dyDescent="0.15">
      <c r="A6" s="23">
        <v>0</v>
      </c>
      <c r="B6" s="9"/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2" zoomScale="102" zoomScaleNormal="70" workbookViewId="0">
      <selection activeCell="C35" sqref="C35:C36"/>
    </sheetView>
  </sheetViews>
  <sheetFormatPr defaultColWidth="8.875" defaultRowHeight="11.25" x14ac:dyDescent="0.15"/>
  <cols>
    <col min="1" max="1" width="18.875" style="4" customWidth="1"/>
    <col min="2" max="3" width="20.875" style="4" customWidth="1"/>
    <col min="4" max="4" width="11.625" style="4" customWidth="1"/>
    <col min="5" max="5" width="11.125" style="4" customWidth="1"/>
    <col min="6" max="6" width="20.875" style="4" customWidth="1"/>
    <col min="7" max="16384" width="8.875" style="4"/>
  </cols>
  <sheetData>
    <row r="1" spans="1:6" ht="21" x14ac:dyDescent="0.2">
      <c r="A1" s="8" t="s">
        <v>89</v>
      </c>
    </row>
    <row r="2" spans="1:6" ht="13.5" x14ac:dyDescent="0.15">
      <c r="A2" s="7" t="str">
        <f>有形固定資産の明細!A2</f>
        <v>自治体名：白子町</v>
      </c>
    </row>
    <row r="3" spans="1:6" ht="13.5" x14ac:dyDescent="0.15">
      <c r="A3" s="7" t="str">
        <f>有形固定資産の明細!A3</f>
        <v>年度：令和5年度</v>
      </c>
    </row>
    <row r="4" spans="1:6" ht="13.5" x14ac:dyDescent="0.15">
      <c r="F4" s="6" t="s">
        <v>119</v>
      </c>
    </row>
    <row r="5" spans="1:6" ht="22.5" customHeight="1" x14ac:dyDescent="0.15">
      <c r="A5" s="33" t="s">
        <v>90</v>
      </c>
      <c r="B5" s="33" t="s">
        <v>91</v>
      </c>
      <c r="C5" s="33" t="s">
        <v>92</v>
      </c>
      <c r="D5" s="33" t="s">
        <v>93</v>
      </c>
      <c r="E5" s="33"/>
      <c r="F5" s="33" t="s">
        <v>94</v>
      </c>
    </row>
    <row r="6" spans="1:6" ht="22.5" customHeight="1" x14ac:dyDescent="0.15">
      <c r="A6" s="33"/>
      <c r="B6" s="33"/>
      <c r="C6" s="33"/>
      <c r="D6" s="1" t="s">
        <v>95</v>
      </c>
      <c r="E6" s="1" t="s">
        <v>30</v>
      </c>
      <c r="F6" s="33"/>
    </row>
    <row r="7" spans="1:6" ht="18" customHeight="1" x14ac:dyDescent="0.15">
      <c r="A7" s="5" t="s">
        <v>132</v>
      </c>
      <c r="B7" s="21">
        <v>6947890</v>
      </c>
      <c r="C7" s="21">
        <f>8077484-6947890</f>
        <v>1129594</v>
      </c>
      <c r="D7" s="21"/>
      <c r="E7" s="21"/>
      <c r="F7" s="21">
        <f>B7+C7-D7-E7</f>
        <v>8077484</v>
      </c>
    </row>
    <row r="8" spans="1:6" ht="18" customHeight="1" x14ac:dyDescent="0.15">
      <c r="A8" s="5" t="s">
        <v>133</v>
      </c>
      <c r="B8" s="21">
        <v>1224338000</v>
      </c>
      <c r="C8" s="21">
        <v>0</v>
      </c>
      <c r="D8" s="21">
        <f>1224338000-1172015000</f>
        <v>52323000</v>
      </c>
      <c r="E8" s="21"/>
      <c r="F8" s="21">
        <f t="shared" ref="F8:F11" si="0">B8+C8-D8-E8</f>
        <v>1172015000</v>
      </c>
    </row>
    <row r="9" spans="1:6" ht="18" customHeight="1" x14ac:dyDescent="0.15">
      <c r="A9" s="5" t="s">
        <v>134</v>
      </c>
      <c r="B9" s="21">
        <v>68436708</v>
      </c>
      <c r="C9" s="21">
        <f>98843397-68436708</f>
        <v>30406689</v>
      </c>
      <c r="D9" s="21"/>
      <c r="E9" s="21"/>
      <c r="F9" s="21">
        <f t="shared" si="0"/>
        <v>98843397</v>
      </c>
    </row>
    <row r="10" spans="1:6" ht="18" customHeight="1" x14ac:dyDescent="0.15">
      <c r="A10" s="5" t="s">
        <v>135</v>
      </c>
      <c r="B10" s="21">
        <v>0</v>
      </c>
      <c r="C10" s="21">
        <v>0</v>
      </c>
      <c r="D10" s="21">
        <v>0</v>
      </c>
      <c r="E10" s="21">
        <v>0</v>
      </c>
      <c r="F10" s="21">
        <f t="shared" si="0"/>
        <v>0</v>
      </c>
    </row>
    <row r="11" spans="1:6" ht="18" customHeight="1" x14ac:dyDescent="0.15">
      <c r="A11" s="5" t="s">
        <v>136</v>
      </c>
      <c r="B11" s="21">
        <v>0</v>
      </c>
      <c r="C11" s="21">
        <v>0</v>
      </c>
      <c r="D11" s="21">
        <v>0</v>
      </c>
      <c r="E11" s="21">
        <v>0</v>
      </c>
      <c r="F11" s="21">
        <f t="shared" si="0"/>
        <v>0</v>
      </c>
    </row>
    <row r="12" spans="1:6" ht="18" customHeight="1" x14ac:dyDescent="0.15">
      <c r="A12" s="3" t="s">
        <v>10</v>
      </c>
      <c r="B12" s="21">
        <f>SUM(B7:B11)</f>
        <v>1299722598</v>
      </c>
      <c r="C12" s="21">
        <f t="shared" ref="C12:F12" si="1">SUM(C7:C11)</f>
        <v>31536283</v>
      </c>
      <c r="D12" s="21">
        <f t="shared" si="1"/>
        <v>52323000</v>
      </c>
      <c r="E12" s="21">
        <f t="shared" si="1"/>
        <v>0</v>
      </c>
      <c r="F12" s="21">
        <f t="shared" si="1"/>
        <v>1278935881</v>
      </c>
    </row>
  </sheetData>
  <mergeCells count="5">
    <mergeCell ref="A5:A6"/>
    <mergeCell ref="B5:B6"/>
    <mergeCell ref="C5:C6"/>
    <mergeCell ref="F5:F6"/>
    <mergeCell ref="D5:E5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7"/>
  <sheetViews>
    <sheetView zoomScale="96" zoomScaleNormal="70" workbookViewId="0">
      <selection activeCell="D17" sqref="D17"/>
    </sheetView>
  </sheetViews>
  <sheetFormatPr defaultColWidth="8.875" defaultRowHeight="11.25" x14ac:dyDescent="0.15"/>
  <cols>
    <col min="1" max="1" width="25.875" style="4" customWidth="1"/>
    <col min="2" max="2" width="30.625" style="4" customWidth="1"/>
    <col min="3" max="3" width="21.125" style="4" bestFit="1" customWidth="1"/>
    <col min="4" max="5" width="16.875" style="4" customWidth="1"/>
    <col min="6" max="16384" width="8.875" style="4"/>
  </cols>
  <sheetData>
    <row r="1" spans="1:5" ht="21" x14ac:dyDescent="0.2">
      <c r="A1" s="8" t="s">
        <v>96</v>
      </c>
    </row>
    <row r="2" spans="1:5" ht="13.5" x14ac:dyDescent="0.15">
      <c r="A2" s="7" t="str">
        <f>有形固定資産の明細!A2</f>
        <v>自治体名：白子町</v>
      </c>
    </row>
    <row r="3" spans="1:5" ht="13.5" x14ac:dyDescent="0.15">
      <c r="A3" s="7" t="str">
        <f>有形固定資産の明細!A3</f>
        <v>年度：令和5年度</v>
      </c>
    </row>
    <row r="4" spans="1:5" ht="13.5" x14ac:dyDescent="0.15">
      <c r="E4" s="6" t="s">
        <v>119</v>
      </c>
    </row>
    <row r="5" spans="1:5" ht="22.5" customHeight="1" x14ac:dyDescent="0.15">
      <c r="A5" s="1" t="s">
        <v>90</v>
      </c>
      <c r="B5" s="1" t="s">
        <v>97</v>
      </c>
      <c r="C5" s="1" t="s">
        <v>98</v>
      </c>
      <c r="D5" s="1" t="s">
        <v>99</v>
      </c>
      <c r="E5" s="1" t="s">
        <v>100</v>
      </c>
    </row>
    <row r="6" spans="1:5" ht="18" customHeight="1" x14ac:dyDescent="0.15">
      <c r="A6" s="36" t="s">
        <v>101</v>
      </c>
      <c r="B6" s="9"/>
      <c r="C6" s="9"/>
      <c r="D6" s="21"/>
      <c r="E6" s="9"/>
    </row>
    <row r="7" spans="1:5" ht="18" customHeight="1" x14ac:dyDescent="0.15">
      <c r="A7" s="36"/>
      <c r="B7" s="9"/>
      <c r="C7" s="9"/>
      <c r="D7" s="21"/>
      <c r="E7" s="9"/>
    </row>
    <row r="8" spans="1:5" ht="18" customHeight="1" x14ac:dyDescent="0.15">
      <c r="A8" s="36"/>
      <c r="B8" s="9" t="s">
        <v>131</v>
      </c>
      <c r="C8" s="9"/>
      <c r="D8" s="21">
        <v>0</v>
      </c>
      <c r="E8" s="9"/>
    </row>
    <row r="9" spans="1:5" ht="18" customHeight="1" x14ac:dyDescent="0.15">
      <c r="A9" s="37"/>
      <c r="B9" s="3" t="s">
        <v>102</v>
      </c>
      <c r="C9" s="19"/>
      <c r="D9" s="21">
        <f>SUM(D6:D8)</f>
        <v>0</v>
      </c>
      <c r="E9" s="19"/>
    </row>
    <row r="10" spans="1:5" ht="18" customHeight="1" x14ac:dyDescent="0.15">
      <c r="A10" s="38" t="s">
        <v>103</v>
      </c>
      <c r="B10" s="9" t="s">
        <v>201</v>
      </c>
      <c r="C10" s="9" t="s">
        <v>202</v>
      </c>
      <c r="D10" s="21">
        <v>226582000</v>
      </c>
      <c r="E10" s="9"/>
    </row>
    <row r="11" spans="1:5" ht="18" customHeight="1" x14ac:dyDescent="0.15">
      <c r="A11" s="38"/>
      <c r="B11" s="9" t="s">
        <v>203</v>
      </c>
      <c r="C11" s="9"/>
      <c r="D11" s="21">
        <v>73159708</v>
      </c>
      <c r="E11" s="9"/>
    </row>
    <row r="12" spans="1:5" ht="18" customHeight="1" x14ac:dyDescent="0.15">
      <c r="A12" s="38"/>
      <c r="B12" s="9" t="s">
        <v>204</v>
      </c>
      <c r="C12" s="9"/>
      <c r="D12" s="21">
        <v>138640000</v>
      </c>
      <c r="E12" s="9"/>
    </row>
    <row r="13" spans="1:5" ht="18" customHeight="1" x14ac:dyDescent="0.15">
      <c r="A13" s="38"/>
      <c r="B13" s="9" t="s">
        <v>205</v>
      </c>
      <c r="C13" s="9"/>
      <c r="D13" s="21">
        <v>54500000</v>
      </c>
      <c r="E13" s="9"/>
    </row>
    <row r="14" spans="1:5" ht="18" customHeight="1" x14ac:dyDescent="0.15">
      <c r="A14" s="38"/>
      <c r="B14" s="9" t="s">
        <v>208</v>
      </c>
      <c r="C14" s="9"/>
      <c r="D14" s="21">
        <v>5850000</v>
      </c>
      <c r="E14" s="9"/>
    </row>
    <row r="15" spans="1:5" ht="18" customHeight="1" x14ac:dyDescent="0.15">
      <c r="A15" s="38"/>
      <c r="B15" s="9" t="s">
        <v>131</v>
      </c>
      <c r="C15" s="9"/>
      <c r="D15" s="21">
        <f>D16-SUM(D10:D14)</f>
        <v>726083358</v>
      </c>
      <c r="E15" s="9"/>
    </row>
    <row r="16" spans="1:5" ht="18" customHeight="1" x14ac:dyDescent="0.15">
      <c r="A16" s="37"/>
      <c r="B16" s="3" t="s">
        <v>102</v>
      </c>
      <c r="C16" s="19"/>
      <c r="D16" s="21">
        <f>D17-D9</f>
        <v>1224815066</v>
      </c>
      <c r="E16" s="19"/>
    </row>
    <row r="17" spans="1:5" ht="18" customHeight="1" x14ac:dyDescent="0.15">
      <c r="A17" s="3" t="s">
        <v>10</v>
      </c>
      <c r="B17" s="19"/>
      <c r="C17" s="19"/>
      <c r="D17" s="21">
        <v>1224815066</v>
      </c>
      <c r="E17" s="19"/>
    </row>
  </sheetData>
  <mergeCells count="2">
    <mergeCell ref="A6:A9"/>
    <mergeCell ref="A10:A16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topLeftCell="B2" zoomScale="109" zoomScaleNormal="70" workbookViewId="0">
      <selection activeCell="E16" sqref="E16"/>
    </sheetView>
  </sheetViews>
  <sheetFormatPr defaultColWidth="8.875" defaultRowHeight="11.25" x14ac:dyDescent="0.15"/>
  <cols>
    <col min="1" max="1" width="28.875" style="4" customWidth="1"/>
    <col min="2" max="3" width="24.875" style="4" customWidth="1"/>
    <col min="4" max="4" width="28.875" style="4" customWidth="1"/>
    <col min="5" max="5" width="24.875" style="4" customWidth="1"/>
    <col min="6" max="16384" width="8.875" style="4"/>
  </cols>
  <sheetData>
    <row r="1" spans="1:5" ht="21" x14ac:dyDescent="0.2">
      <c r="A1" s="8" t="s">
        <v>104</v>
      </c>
    </row>
    <row r="2" spans="1:5" ht="13.5" x14ac:dyDescent="0.15">
      <c r="A2" s="7" t="str">
        <f>有形固定資産の明細!A2</f>
        <v>自治体名：白子町</v>
      </c>
    </row>
    <row r="3" spans="1:5" ht="13.5" x14ac:dyDescent="0.15">
      <c r="A3" s="7" t="str">
        <f>有形固定資産の明細!A3</f>
        <v>年度：令和5年度</v>
      </c>
    </row>
    <row r="4" spans="1:5" ht="13.5" x14ac:dyDescent="0.15">
      <c r="E4" s="6" t="s">
        <v>119</v>
      </c>
    </row>
    <row r="5" spans="1:5" ht="22.5" customHeight="1" x14ac:dyDescent="0.15">
      <c r="A5" s="1" t="s">
        <v>105</v>
      </c>
      <c r="B5" s="1" t="s">
        <v>90</v>
      </c>
      <c r="C5" s="33" t="s">
        <v>106</v>
      </c>
      <c r="D5" s="33"/>
      <c r="E5" s="1" t="s">
        <v>99</v>
      </c>
    </row>
    <row r="6" spans="1:5" ht="18" customHeight="1" x14ac:dyDescent="0.15">
      <c r="A6" s="37" t="s">
        <v>107</v>
      </c>
      <c r="B6" s="37" t="s">
        <v>108</v>
      </c>
      <c r="C6" s="39" t="s">
        <v>124</v>
      </c>
      <c r="D6" s="39"/>
      <c r="E6" s="21">
        <v>1396293029</v>
      </c>
    </row>
    <row r="7" spans="1:5" ht="18" customHeight="1" x14ac:dyDescent="0.15">
      <c r="A7" s="37"/>
      <c r="B7" s="37"/>
      <c r="C7" s="39" t="s">
        <v>125</v>
      </c>
      <c r="D7" s="39"/>
      <c r="E7" s="21">
        <v>72261000</v>
      </c>
    </row>
    <row r="8" spans="1:5" ht="18" customHeight="1" x14ac:dyDescent="0.15">
      <c r="A8" s="37"/>
      <c r="B8" s="37"/>
      <c r="C8" s="39" t="s">
        <v>138</v>
      </c>
      <c r="D8" s="39"/>
      <c r="E8" s="21">
        <v>287352306</v>
      </c>
    </row>
    <row r="9" spans="1:5" ht="18" customHeight="1" x14ac:dyDescent="0.15">
      <c r="A9" s="37"/>
      <c r="B9" s="37"/>
      <c r="C9" s="39" t="s">
        <v>127</v>
      </c>
      <c r="D9" s="39"/>
      <c r="E9" s="21">
        <v>4631000</v>
      </c>
    </row>
    <row r="10" spans="1:5" ht="18" customHeight="1" x14ac:dyDescent="0.15">
      <c r="A10" s="37"/>
      <c r="B10" s="37"/>
      <c r="C10" s="39" t="s">
        <v>126</v>
      </c>
      <c r="D10" s="39"/>
      <c r="E10" s="21">
        <v>1799086000</v>
      </c>
    </row>
    <row r="11" spans="1:5" ht="18" customHeight="1" x14ac:dyDescent="0.15">
      <c r="A11" s="37"/>
      <c r="B11" s="37"/>
      <c r="C11" s="39" t="s">
        <v>140</v>
      </c>
      <c r="D11" s="39"/>
      <c r="E11" s="21">
        <v>1720000</v>
      </c>
    </row>
    <row r="12" spans="1:5" ht="18" customHeight="1" x14ac:dyDescent="0.15">
      <c r="A12" s="37"/>
      <c r="B12" s="37"/>
      <c r="C12" s="39" t="s">
        <v>128</v>
      </c>
      <c r="D12" s="39"/>
      <c r="E12" s="21">
        <v>18086700</v>
      </c>
    </row>
    <row r="13" spans="1:5" ht="18" customHeight="1" x14ac:dyDescent="0.15">
      <c r="A13" s="37"/>
      <c r="B13" s="37"/>
      <c r="C13" s="39" t="s">
        <v>139</v>
      </c>
      <c r="D13" s="39"/>
      <c r="E13" s="21">
        <v>257145142</v>
      </c>
    </row>
    <row r="14" spans="1:5" ht="18" customHeight="1" x14ac:dyDescent="0.15">
      <c r="A14" s="37"/>
      <c r="B14" s="37"/>
      <c r="C14" s="39" t="s">
        <v>131</v>
      </c>
      <c r="D14" s="39"/>
      <c r="E14" s="31">
        <f>E15-SUM(E6:E13)</f>
        <v>3754206</v>
      </c>
    </row>
    <row r="15" spans="1:5" ht="18" customHeight="1" x14ac:dyDescent="0.15">
      <c r="A15" s="37"/>
      <c r="B15" s="37"/>
      <c r="C15" s="37" t="s">
        <v>42</v>
      </c>
      <c r="D15" s="39"/>
      <c r="E15" s="21">
        <v>3840329383</v>
      </c>
    </row>
    <row r="16" spans="1:5" ht="18" customHeight="1" x14ac:dyDescent="0.15">
      <c r="A16" s="37"/>
      <c r="B16" s="37" t="s">
        <v>109</v>
      </c>
      <c r="C16" s="40" t="s">
        <v>110</v>
      </c>
      <c r="D16" s="9" t="s">
        <v>123</v>
      </c>
      <c r="E16" s="21">
        <v>15820000</v>
      </c>
    </row>
    <row r="17" spans="1:5" ht="18" customHeight="1" x14ac:dyDescent="0.15">
      <c r="A17" s="37"/>
      <c r="B17" s="37"/>
      <c r="C17" s="37"/>
      <c r="D17" s="9" t="s">
        <v>130</v>
      </c>
      <c r="E17" s="21">
        <v>7401000</v>
      </c>
    </row>
    <row r="18" spans="1:5" ht="18" customHeight="1" x14ac:dyDescent="0.15">
      <c r="A18" s="37"/>
      <c r="B18" s="37"/>
      <c r="C18" s="37"/>
      <c r="D18" s="3" t="s">
        <v>102</v>
      </c>
      <c r="E18" s="21">
        <f>SUM(E16:E17)</f>
        <v>23221000</v>
      </c>
    </row>
    <row r="19" spans="1:5" ht="18" customHeight="1" x14ac:dyDescent="0.15">
      <c r="A19" s="37"/>
      <c r="B19" s="37"/>
      <c r="C19" s="40" t="s">
        <v>111</v>
      </c>
      <c r="D19" s="9" t="s">
        <v>123</v>
      </c>
      <c r="E19" s="21">
        <f>571558687-E16</f>
        <v>555738687</v>
      </c>
    </row>
    <row r="20" spans="1:5" ht="18" customHeight="1" x14ac:dyDescent="0.15">
      <c r="A20" s="37"/>
      <c r="B20" s="37"/>
      <c r="C20" s="37"/>
      <c r="D20" s="9" t="s">
        <v>130</v>
      </c>
      <c r="E20" s="21">
        <f>331319260-E17</f>
        <v>323918260</v>
      </c>
    </row>
    <row r="21" spans="1:5" ht="18" customHeight="1" x14ac:dyDescent="0.15">
      <c r="A21" s="37"/>
      <c r="B21" s="37"/>
      <c r="C21" s="37"/>
      <c r="D21" s="3" t="s">
        <v>102</v>
      </c>
      <c r="E21" s="21">
        <f>E25-E18</f>
        <v>879656947</v>
      </c>
    </row>
    <row r="22" spans="1:5" ht="18" customHeight="1" x14ac:dyDescent="0.15">
      <c r="A22" s="37"/>
      <c r="B22" s="37"/>
      <c r="C22" s="40" t="s">
        <v>129</v>
      </c>
      <c r="D22" s="9" t="s">
        <v>123</v>
      </c>
      <c r="E22" s="21">
        <v>0</v>
      </c>
    </row>
    <row r="23" spans="1:5" ht="18" customHeight="1" x14ac:dyDescent="0.15">
      <c r="A23" s="37"/>
      <c r="B23" s="37"/>
      <c r="C23" s="37"/>
      <c r="D23" s="9" t="s">
        <v>130</v>
      </c>
      <c r="E23" s="21">
        <v>0</v>
      </c>
    </row>
    <row r="24" spans="1:5" ht="18" customHeight="1" x14ac:dyDescent="0.15">
      <c r="A24" s="37"/>
      <c r="B24" s="37"/>
      <c r="C24" s="37"/>
      <c r="D24" s="3" t="s">
        <v>102</v>
      </c>
      <c r="E24" s="21">
        <f>SUM(E22:E23)</f>
        <v>0</v>
      </c>
    </row>
    <row r="25" spans="1:5" ht="18" customHeight="1" x14ac:dyDescent="0.15">
      <c r="A25" s="39"/>
      <c r="B25" s="39"/>
      <c r="C25" s="37" t="s">
        <v>42</v>
      </c>
      <c r="D25" s="39"/>
      <c r="E25" s="21">
        <v>902877947</v>
      </c>
    </row>
    <row r="26" spans="1:5" ht="18" customHeight="1" x14ac:dyDescent="0.15">
      <c r="A26" s="39"/>
      <c r="B26" s="37" t="s">
        <v>10</v>
      </c>
      <c r="C26" s="39"/>
      <c r="D26" s="39"/>
      <c r="E26" s="21"/>
    </row>
  </sheetData>
  <mergeCells count="19">
    <mergeCell ref="C10:D10"/>
    <mergeCell ref="C19:C21"/>
    <mergeCell ref="C5:D5"/>
    <mergeCell ref="A6:A26"/>
    <mergeCell ref="B6:B15"/>
    <mergeCell ref="C6:D6"/>
    <mergeCell ref="C15:D15"/>
    <mergeCell ref="B16:B25"/>
    <mergeCell ref="C16:C18"/>
    <mergeCell ref="C22:C24"/>
    <mergeCell ref="C25:D25"/>
    <mergeCell ref="B26:D26"/>
    <mergeCell ref="C13:D13"/>
    <mergeCell ref="C14:D14"/>
    <mergeCell ref="C9:D9"/>
    <mergeCell ref="C11:D11"/>
    <mergeCell ref="C12:D12"/>
    <mergeCell ref="C7:D7"/>
    <mergeCell ref="C8:D8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5D8F-9385-4B0A-9B25-41C71984FE22}">
  <dimension ref="A1:F12"/>
  <sheetViews>
    <sheetView zoomScaleNormal="70" workbookViewId="0">
      <selection activeCell="C12" sqref="C12"/>
    </sheetView>
  </sheetViews>
  <sheetFormatPr defaultColWidth="8.875" defaultRowHeight="20.25" customHeight="1" x14ac:dyDescent="0.15"/>
  <cols>
    <col min="1" max="1" width="23.375" style="7" customWidth="1"/>
    <col min="2" max="6" width="20.875" style="7" customWidth="1"/>
    <col min="7" max="16384" width="8.875" style="7"/>
  </cols>
  <sheetData>
    <row r="1" spans="1:6" s="4" customFormat="1" ht="21" x14ac:dyDescent="0.2">
      <c r="A1" s="8" t="s">
        <v>118</v>
      </c>
    </row>
    <row r="2" spans="1:6" s="4" customFormat="1" ht="13.5" x14ac:dyDescent="0.15">
      <c r="A2" s="7" t="str">
        <f>有形固定資産の明細!A2</f>
        <v>自治体名：白子町</v>
      </c>
    </row>
    <row r="3" spans="1:6" s="4" customFormat="1" ht="13.5" x14ac:dyDescent="0.15">
      <c r="A3" s="7" t="str">
        <f>有形固定資産の明細!A3</f>
        <v>年度：令和5年度</v>
      </c>
    </row>
    <row r="4" spans="1:6" s="4" customFormat="1" ht="13.5" x14ac:dyDescent="0.15">
      <c r="F4" s="6" t="s">
        <v>119</v>
      </c>
    </row>
    <row r="5" spans="1:6" ht="20.25" customHeight="1" x14ac:dyDescent="0.15">
      <c r="A5" s="41" t="s">
        <v>90</v>
      </c>
      <c r="B5" s="43" t="s">
        <v>99</v>
      </c>
      <c r="C5" s="43" t="s">
        <v>117</v>
      </c>
      <c r="D5" s="43"/>
      <c r="E5" s="43"/>
      <c r="F5" s="43"/>
    </row>
    <row r="6" spans="1:6" ht="20.25" customHeight="1" x14ac:dyDescent="0.15">
      <c r="A6" s="41"/>
      <c r="B6" s="43"/>
      <c r="C6" s="43" t="s">
        <v>109</v>
      </c>
      <c r="D6" s="43" t="s">
        <v>116</v>
      </c>
      <c r="E6" s="43" t="s">
        <v>108</v>
      </c>
      <c r="F6" s="43" t="s">
        <v>30</v>
      </c>
    </row>
    <row r="7" spans="1:6" ht="20.25" customHeight="1" thickBot="1" x14ac:dyDescent="0.2">
      <c r="A7" s="42"/>
      <c r="B7" s="44"/>
      <c r="C7" s="44"/>
      <c r="D7" s="44"/>
      <c r="E7" s="44"/>
      <c r="F7" s="44"/>
    </row>
    <row r="8" spans="1:6" ht="20.25" customHeight="1" thickTop="1" x14ac:dyDescent="0.15">
      <c r="A8" s="18" t="s">
        <v>115</v>
      </c>
      <c r="B8" s="22">
        <v>4550617785</v>
      </c>
      <c r="C8" s="22">
        <f>C12-C9-C10</f>
        <v>887057947</v>
      </c>
      <c r="D8" s="22">
        <f t="shared" ref="D8:E8" si="0">D12-D9-D10</f>
        <v>23788000</v>
      </c>
      <c r="E8" s="22">
        <f t="shared" si="0"/>
        <v>3505429720</v>
      </c>
      <c r="F8" s="32">
        <f>B8-C8-D8-E8</f>
        <v>134342118</v>
      </c>
    </row>
    <row r="9" spans="1:6" ht="20.25" customHeight="1" x14ac:dyDescent="0.15">
      <c r="A9" s="18" t="s">
        <v>114</v>
      </c>
      <c r="B9" s="22">
        <v>283676346</v>
      </c>
      <c r="C9" s="22">
        <v>15820000</v>
      </c>
      <c r="D9" s="22">
        <v>90900000</v>
      </c>
      <c r="E9" s="22">
        <f>B9-C9-D9-F9</f>
        <v>176956346</v>
      </c>
      <c r="F9" s="32">
        <v>0</v>
      </c>
    </row>
    <row r="10" spans="1:6" ht="20.25" customHeight="1" x14ac:dyDescent="0.15">
      <c r="A10" s="18" t="s">
        <v>113</v>
      </c>
      <c r="B10" s="22">
        <v>339611317</v>
      </c>
      <c r="C10" s="22">
        <v>0</v>
      </c>
      <c r="D10" s="22">
        <v>0</v>
      </c>
      <c r="E10" s="22">
        <f>B10-C10-D10-F10</f>
        <v>157943317</v>
      </c>
      <c r="F10" s="32">
        <v>181668000</v>
      </c>
    </row>
    <row r="11" spans="1:6" ht="20.25" customHeight="1" x14ac:dyDescent="0.15">
      <c r="A11" s="18" t="s">
        <v>30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</row>
    <row r="12" spans="1:6" ht="20.25" customHeight="1" x14ac:dyDescent="0.15">
      <c r="A12" s="17" t="s">
        <v>10</v>
      </c>
      <c r="B12" s="22">
        <f>SUM(B8:B11)</f>
        <v>5173905448</v>
      </c>
      <c r="C12" s="22">
        <v>902877947</v>
      </c>
      <c r="D12" s="22">
        <v>114688000</v>
      </c>
      <c r="E12" s="22">
        <v>3840329383</v>
      </c>
      <c r="F12" s="32">
        <f>SUM(F8:F11)</f>
        <v>316010118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5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9"/>
  <sheetViews>
    <sheetView zoomScaleNormal="70" workbookViewId="0">
      <selection activeCell="B11" sqref="B11"/>
    </sheetView>
  </sheetViews>
  <sheetFormatPr defaultColWidth="8.875" defaultRowHeight="11.25" x14ac:dyDescent="0.15"/>
  <cols>
    <col min="1" max="1" width="60.875" style="4" customWidth="1"/>
    <col min="2" max="2" width="40.875" style="4" customWidth="1"/>
    <col min="3" max="16384" width="8.875" style="4"/>
  </cols>
  <sheetData>
    <row r="1" spans="1:2" ht="21" x14ac:dyDescent="0.2">
      <c r="A1" s="8" t="s">
        <v>112</v>
      </c>
    </row>
    <row r="2" spans="1:2" ht="13.5" x14ac:dyDescent="0.15">
      <c r="A2" s="7" t="str">
        <f>有形固定資産の明細!A2</f>
        <v>自治体名：白子町</v>
      </c>
    </row>
    <row r="3" spans="1:2" ht="13.5" x14ac:dyDescent="0.15">
      <c r="A3" s="7" t="str">
        <f>有形固定資産の明細!A3</f>
        <v>年度：令和5年度</v>
      </c>
    </row>
    <row r="4" spans="1:2" ht="13.5" x14ac:dyDescent="0.15">
      <c r="B4" s="6" t="s">
        <v>119</v>
      </c>
    </row>
    <row r="5" spans="1:2" ht="22.5" customHeight="1" x14ac:dyDescent="0.15">
      <c r="A5" s="1" t="s">
        <v>26</v>
      </c>
      <c r="B5" s="1" t="s">
        <v>94</v>
      </c>
    </row>
    <row r="6" spans="1:2" ht="18" customHeight="1" x14ac:dyDescent="0.15">
      <c r="A6" s="5" t="s">
        <v>120</v>
      </c>
      <c r="B6" s="21">
        <v>0</v>
      </c>
    </row>
    <row r="7" spans="1:2" ht="18" customHeight="1" x14ac:dyDescent="0.15">
      <c r="A7" s="5" t="s">
        <v>121</v>
      </c>
      <c r="B7" s="21">
        <v>264578663</v>
      </c>
    </row>
    <row r="8" spans="1:2" ht="18" customHeight="1" x14ac:dyDescent="0.15">
      <c r="A8" s="5" t="s">
        <v>122</v>
      </c>
      <c r="B8" s="21">
        <v>0</v>
      </c>
    </row>
    <row r="9" spans="1:2" ht="18" customHeight="1" x14ac:dyDescent="0.15">
      <c r="A9" s="3" t="s">
        <v>10</v>
      </c>
      <c r="B9" s="21">
        <f>SUM(B6:B8)</f>
        <v>264578663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DD14-0409-4E62-851F-7FAC1960E0D1}">
  <dimension ref="A1:I23"/>
  <sheetViews>
    <sheetView zoomScale="116" zoomScaleNormal="70" workbookViewId="0">
      <selection activeCell="A3" sqref="A3"/>
    </sheetView>
  </sheetViews>
  <sheetFormatPr defaultColWidth="8.875" defaultRowHeight="11.25" x14ac:dyDescent="0.15"/>
  <cols>
    <col min="1" max="1" width="30.875" style="4" customWidth="1"/>
    <col min="2" max="10" width="15.875" style="4" customWidth="1"/>
    <col min="11" max="16384" width="8.875" style="4"/>
  </cols>
  <sheetData>
    <row r="1" spans="1:9" ht="21" x14ac:dyDescent="0.15">
      <c r="A1" s="29" t="s">
        <v>168</v>
      </c>
      <c r="B1" s="29"/>
      <c r="C1" s="29"/>
      <c r="D1" s="29"/>
      <c r="E1" s="29"/>
      <c r="F1" s="29"/>
      <c r="G1" s="29"/>
      <c r="H1" s="29"/>
      <c r="I1" s="29"/>
    </row>
    <row r="2" spans="1:9" ht="13.5" x14ac:dyDescent="0.15">
      <c r="A2" s="7" t="str">
        <f>有形固定資産の明細!A2</f>
        <v>自治体名：白子町</v>
      </c>
      <c r="B2" s="7"/>
      <c r="C2" s="7"/>
      <c r="D2" s="7"/>
      <c r="E2" s="7"/>
      <c r="F2" s="7"/>
      <c r="G2" s="7"/>
      <c r="H2" s="7"/>
      <c r="I2" s="7"/>
    </row>
    <row r="3" spans="1:9" ht="13.5" x14ac:dyDescent="0.15">
      <c r="A3" s="7" t="str">
        <f>有形固定資産の明細!A3</f>
        <v>年度：令和5年度</v>
      </c>
      <c r="B3" s="7"/>
      <c r="C3" s="7"/>
      <c r="D3" s="7"/>
      <c r="E3" s="7"/>
      <c r="F3" s="7"/>
      <c r="G3" s="7"/>
      <c r="H3" s="7"/>
      <c r="I3" s="7"/>
    </row>
    <row r="4" spans="1:9" ht="13.5" x14ac:dyDescent="0.15">
      <c r="A4" s="7"/>
      <c r="B4" s="7"/>
      <c r="C4" s="7"/>
      <c r="D4" s="7"/>
      <c r="E4" s="7"/>
      <c r="F4" s="7"/>
      <c r="G4" s="7"/>
      <c r="H4" s="7"/>
      <c r="I4" s="6" t="s">
        <v>159</v>
      </c>
    </row>
    <row r="5" spans="1:9" ht="22.5" x14ac:dyDescent="0.15">
      <c r="A5" s="28" t="s">
        <v>90</v>
      </c>
      <c r="B5" s="27" t="s">
        <v>167</v>
      </c>
      <c r="C5" s="28" t="s">
        <v>166</v>
      </c>
      <c r="D5" s="28" t="s">
        <v>165</v>
      </c>
      <c r="E5" s="28" t="s">
        <v>164</v>
      </c>
      <c r="F5" s="28" t="s">
        <v>163</v>
      </c>
      <c r="G5" s="28" t="s">
        <v>162</v>
      </c>
      <c r="H5" s="28" t="s">
        <v>161</v>
      </c>
      <c r="I5" s="28" t="s">
        <v>10</v>
      </c>
    </row>
    <row r="6" spans="1:9" x14ac:dyDescent="0.15">
      <c r="A6" s="5" t="s">
        <v>151</v>
      </c>
      <c r="B6" s="30">
        <f>SUM(B7:B15)</f>
        <v>75292172.936170205</v>
      </c>
      <c r="C6" s="30">
        <f t="shared" ref="C6:H6" si="0">SUM(C7:C15)</f>
        <v>1137602038.6200697</v>
      </c>
      <c r="D6" s="30">
        <f t="shared" si="0"/>
        <v>381491560.40615082</v>
      </c>
      <c r="E6" s="30">
        <f t="shared" si="0"/>
        <v>1427275691.5789475</v>
      </c>
      <c r="F6" s="30">
        <f t="shared" si="0"/>
        <v>1519922470.2072859</v>
      </c>
      <c r="G6" s="30">
        <f t="shared" si="0"/>
        <v>4176700</v>
      </c>
      <c r="H6" s="30">
        <f t="shared" si="0"/>
        <v>1190466140.2744267</v>
      </c>
      <c r="I6" s="30">
        <v>5736338328</v>
      </c>
    </row>
    <row r="7" spans="1:9" x14ac:dyDescent="0.15">
      <c r="A7" s="5" t="s">
        <v>145</v>
      </c>
      <c r="B7" s="30">
        <v>47994816</v>
      </c>
      <c r="C7" s="30">
        <v>159402910</v>
      </c>
      <c r="D7" s="30">
        <v>222181652</v>
      </c>
      <c r="E7" s="30">
        <v>961920258</v>
      </c>
      <c r="F7" s="30">
        <v>180281114</v>
      </c>
      <c r="G7" s="30">
        <v>0</v>
      </c>
      <c r="H7" s="30">
        <v>495409245</v>
      </c>
      <c r="I7" s="30">
        <v>2067189995</v>
      </c>
    </row>
    <row r="8" spans="1:9" x14ac:dyDescent="0.15">
      <c r="A8" s="5" t="s">
        <v>150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</row>
    <row r="9" spans="1:9" x14ac:dyDescent="0.15">
      <c r="A9" s="5" t="s">
        <v>144</v>
      </c>
      <c r="B9" s="30">
        <v>25284356.936170209</v>
      </c>
      <c r="C9" s="30">
        <v>953106329.58673644</v>
      </c>
      <c r="D9" s="30">
        <v>156976370.53948411</v>
      </c>
      <c r="E9" s="30">
        <v>465355433.57894742</v>
      </c>
      <c r="F9" s="30">
        <v>402240445.60061926</v>
      </c>
      <c r="G9" s="30">
        <v>4176700</v>
      </c>
      <c r="H9" s="30">
        <v>445857234.44109333</v>
      </c>
      <c r="I9" s="30">
        <v>2452996870.6830511</v>
      </c>
    </row>
    <row r="10" spans="1:9" x14ac:dyDescent="0.15">
      <c r="A10" s="5" t="s">
        <v>143</v>
      </c>
      <c r="B10" s="30">
        <v>2013000</v>
      </c>
      <c r="C10" s="30">
        <v>25092799.033333331</v>
      </c>
      <c r="D10" s="30">
        <v>2333537.8666666667</v>
      </c>
      <c r="E10" s="30">
        <v>0</v>
      </c>
      <c r="F10" s="30">
        <v>937400910.60666668</v>
      </c>
      <c r="G10" s="30">
        <v>0</v>
      </c>
      <c r="H10" s="30">
        <v>240228720.83333337</v>
      </c>
      <c r="I10" s="30">
        <v>1207068968.3400002</v>
      </c>
    </row>
    <row r="11" spans="1:9" x14ac:dyDescent="0.15">
      <c r="A11" s="5" t="s">
        <v>149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</row>
    <row r="12" spans="1:9" x14ac:dyDescent="0.15">
      <c r="A12" s="5" t="s">
        <v>148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</row>
    <row r="13" spans="1:9" x14ac:dyDescent="0.15">
      <c r="A13" s="5" t="s">
        <v>147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</row>
    <row r="14" spans="1:9" x14ac:dyDescent="0.15">
      <c r="A14" s="5" t="s">
        <v>61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  <row r="15" spans="1:9" x14ac:dyDescent="0.15">
      <c r="A15" s="5" t="s">
        <v>142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8970940</v>
      </c>
      <c r="I15" s="30">
        <v>8970940</v>
      </c>
    </row>
    <row r="16" spans="1:9" x14ac:dyDescent="0.15">
      <c r="A16" s="5" t="s">
        <v>146</v>
      </c>
      <c r="B16" s="30">
        <f>SUM(B17:B21)</f>
        <v>5003450478.6080704</v>
      </c>
      <c r="C16" s="30">
        <f t="shared" ref="C16:H16" si="1">SUM(C17:C21)</f>
        <v>949256</v>
      </c>
      <c r="D16" s="30">
        <f t="shared" si="1"/>
        <v>0</v>
      </c>
      <c r="E16" s="30">
        <f t="shared" si="1"/>
        <v>18462801</v>
      </c>
      <c r="F16" s="30">
        <f t="shared" si="1"/>
        <v>1474182.9052631576</v>
      </c>
      <c r="G16" s="30">
        <f t="shared" si="1"/>
        <v>0</v>
      </c>
      <c r="H16" s="30">
        <f t="shared" si="1"/>
        <v>18625720</v>
      </c>
      <c r="I16" s="30">
        <v>5132321257</v>
      </c>
    </row>
    <row r="17" spans="1:9" x14ac:dyDescent="0.15">
      <c r="A17" s="5" t="s">
        <v>145</v>
      </c>
      <c r="B17" s="30">
        <v>63567053</v>
      </c>
      <c r="C17" s="30">
        <v>0</v>
      </c>
      <c r="D17" s="30">
        <v>0</v>
      </c>
      <c r="E17" s="30">
        <v>0</v>
      </c>
      <c r="F17" s="30">
        <v>6846</v>
      </c>
      <c r="G17" s="30">
        <v>0</v>
      </c>
      <c r="H17" s="30">
        <v>6858800</v>
      </c>
      <c r="I17" s="30">
        <v>70432699</v>
      </c>
    </row>
    <row r="18" spans="1:9" x14ac:dyDescent="0.15">
      <c r="A18" s="5" t="s">
        <v>144</v>
      </c>
      <c r="B18" s="30">
        <v>563661946.89473689</v>
      </c>
      <c r="C18" s="30">
        <v>0</v>
      </c>
      <c r="D18" s="30">
        <v>0</v>
      </c>
      <c r="E18" s="30">
        <v>0</v>
      </c>
      <c r="F18" s="30">
        <v>385652.10526315775</v>
      </c>
      <c r="G18" s="30">
        <v>0</v>
      </c>
      <c r="H18" s="30">
        <v>0</v>
      </c>
      <c r="I18" s="30">
        <v>564047599</v>
      </c>
    </row>
    <row r="19" spans="1:9" x14ac:dyDescent="0.15">
      <c r="A19" s="5" t="s">
        <v>143</v>
      </c>
      <c r="B19" s="30">
        <v>4366013478.7133331</v>
      </c>
      <c r="C19" s="30">
        <v>949256</v>
      </c>
      <c r="D19" s="30">
        <v>0</v>
      </c>
      <c r="E19" s="30">
        <v>6508800</v>
      </c>
      <c r="F19" s="30">
        <v>1081684.7999999998</v>
      </c>
      <c r="G19" s="30">
        <v>0</v>
      </c>
      <c r="H19" s="30">
        <v>11766920</v>
      </c>
      <c r="I19" s="30">
        <v>4386320139.5133333</v>
      </c>
    </row>
    <row r="20" spans="1:9" x14ac:dyDescent="0.15">
      <c r="A20" s="5" t="s">
        <v>61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</row>
    <row r="21" spans="1:9" x14ac:dyDescent="0.15">
      <c r="A21" s="5" t="s">
        <v>142</v>
      </c>
      <c r="B21" s="30">
        <v>10208000</v>
      </c>
      <c r="C21" s="30">
        <v>0</v>
      </c>
      <c r="D21" s="30">
        <v>0</v>
      </c>
      <c r="E21" s="30">
        <v>11954001</v>
      </c>
      <c r="F21" s="30">
        <v>0</v>
      </c>
      <c r="G21" s="30">
        <v>0</v>
      </c>
      <c r="H21" s="30">
        <v>0</v>
      </c>
      <c r="I21" s="30">
        <v>22162001</v>
      </c>
    </row>
    <row r="22" spans="1:9" x14ac:dyDescent="0.15">
      <c r="A22" s="5" t="s">
        <v>141</v>
      </c>
      <c r="B22" s="30">
        <v>4134727</v>
      </c>
      <c r="C22" s="30">
        <v>2161362.7999999998</v>
      </c>
      <c r="D22" s="30">
        <v>5649621.1333333328</v>
      </c>
      <c r="E22" s="30">
        <v>45677083.019607835</v>
      </c>
      <c r="F22" s="30">
        <v>2252858.1</v>
      </c>
      <c r="G22" s="30">
        <v>0</v>
      </c>
      <c r="H22" s="30">
        <v>14082674</v>
      </c>
      <c r="I22" s="30">
        <v>73958326.052941173</v>
      </c>
    </row>
    <row r="23" spans="1:9" x14ac:dyDescent="0.15">
      <c r="A23" s="5" t="s">
        <v>10</v>
      </c>
      <c r="B23" s="30">
        <f>B22+B16+B6</f>
        <v>5082877378.544241</v>
      </c>
      <c r="C23" s="30">
        <f t="shared" ref="C23:I23" si="2">C22+C16+C6</f>
        <v>1140712657.4200697</v>
      </c>
      <c r="D23" s="30">
        <f t="shared" si="2"/>
        <v>387141181.53948414</v>
      </c>
      <c r="E23" s="30">
        <f t="shared" si="2"/>
        <v>1491415575.5985553</v>
      </c>
      <c r="F23" s="30">
        <f t="shared" si="2"/>
        <v>1523649511.212549</v>
      </c>
      <c r="G23" s="30">
        <f t="shared" si="2"/>
        <v>4176700</v>
      </c>
      <c r="H23" s="30">
        <f t="shared" si="2"/>
        <v>1223174534.2744267</v>
      </c>
      <c r="I23" s="30">
        <f t="shared" si="2"/>
        <v>10942617911.05294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zoomScale="92" zoomScaleNormal="70" workbookViewId="0">
      <selection activeCell="A24" sqref="A24"/>
    </sheetView>
  </sheetViews>
  <sheetFormatPr defaultColWidth="8.875" defaultRowHeight="11.25" x14ac:dyDescent="0.15"/>
  <cols>
    <col min="1" max="1" width="30.625" style="4" customWidth="1"/>
    <col min="2" max="11" width="15.375" style="4" customWidth="1"/>
    <col min="12" max="16384" width="8.875" style="4"/>
  </cols>
  <sheetData>
    <row r="1" spans="1:11" ht="21" x14ac:dyDescent="0.2">
      <c r="A1" s="8" t="s">
        <v>0</v>
      </c>
    </row>
    <row r="2" spans="1:11" ht="13.5" x14ac:dyDescent="0.15">
      <c r="A2" s="7" t="str">
        <f>有形固定資産の明細!A2</f>
        <v>自治体名：白子町</v>
      </c>
    </row>
    <row r="3" spans="1:11" ht="13.5" x14ac:dyDescent="0.15">
      <c r="A3" s="7" t="str">
        <f>有形固定資産の明細!A3</f>
        <v>年度：令和5年度</v>
      </c>
    </row>
    <row r="5" spans="1:11" ht="13.5" x14ac:dyDescent="0.15">
      <c r="A5" s="12" t="s">
        <v>1</v>
      </c>
      <c r="H5" s="6" t="s">
        <v>119</v>
      </c>
    </row>
    <row r="6" spans="1:11" ht="37.5" customHeight="1" x14ac:dyDescent="0.15">
      <c r="A6" s="1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11" ht="18" customHeight="1" x14ac:dyDescent="0.15">
      <c r="A7" s="9" t="s">
        <v>170</v>
      </c>
      <c r="B7" s="21"/>
      <c r="C7" s="21"/>
      <c r="D7" s="21">
        <v>200000</v>
      </c>
      <c r="E7" s="21"/>
      <c r="F7" s="21">
        <v>200000</v>
      </c>
      <c r="G7" s="31">
        <f>D7-F7</f>
        <v>0</v>
      </c>
      <c r="H7" s="21">
        <f>F7</f>
        <v>200000</v>
      </c>
    </row>
    <row r="8" spans="1:11" ht="18" customHeight="1" x14ac:dyDescent="0.15">
      <c r="A8" s="3" t="s">
        <v>10</v>
      </c>
      <c r="B8" s="21">
        <f t="shared" ref="B8:H8" si="0">SUM(B7:B7)</f>
        <v>0</v>
      </c>
      <c r="C8" s="21">
        <f t="shared" si="0"/>
        <v>0</v>
      </c>
      <c r="D8" s="21">
        <f t="shared" si="0"/>
        <v>200000</v>
      </c>
      <c r="E8" s="21">
        <f t="shared" si="0"/>
        <v>0</v>
      </c>
      <c r="F8" s="21">
        <f t="shared" si="0"/>
        <v>200000</v>
      </c>
      <c r="G8" s="31">
        <f t="shared" si="0"/>
        <v>0</v>
      </c>
      <c r="H8" s="21">
        <f t="shared" si="0"/>
        <v>200000</v>
      </c>
    </row>
    <row r="10" spans="1:11" ht="13.5" x14ac:dyDescent="0.15">
      <c r="A10" s="12" t="s">
        <v>11</v>
      </c>
      <c r="J10" s="6" t="s">
        <v>119</v>
      </c>
    </row>
    <row r="11" spans="1:11" ht="37.5" customHeight="1" x14ac:dyDescent="0.15">
      <c r="A11" s="1" t="s">
        <v>12</v>
      </c>
      <c r="B11" s="2" t="s">
        <v>13</v>
      </c>
      <c r="C11" s="2" t="s">
        <v>14</v>
      </c>
      <c r="D11" s="2" t="s">
        <v>15</v>
      </c>
      <c r="E11" s="2" t="s">
        <v>16</v>
      </c>
      <c r="F11" s="2" t="s">
        <v>17</v>
      </c>
      <c r="G11" s="2" t="s">
        <v>18</v>
      </c>
      <c r="H11" s="2" t="s">
        <v>19</v>
      </c>
      <c r="I11" s="2" t="s">
        <v>20</v>
      </c>
      <c r="J11" s="2" t="s">
        <v>9</v>
      </c>
    </row>
    <row r="12" spans="1:11" ht="18" customHeight="1" x14ac:dyDescent="0.15">
      <c r="A12" s="9" t="s">
        <v>171</v>
      </c>
      <c r="B12" s="21">
        <v>629537000</v>
      </c>
      <c r="C12" s="21">
        <v>68047162015</v>
      </c>
      <c r="D12" s="21">
        <v>19436781449</v>
      </c>
      <c r="E12" s="31">
        <f>C12-D12</f>
        <v>48610380566</v>
      </c>
      <c r="F12" s="21">
        <v>47441456330</v>
      </c>
      <c r="G12" s="25">
        <f>IFERROR(B12/F12,0)</f>
        <v>1.3269765489933054E-2</v>
      </c>
      <c r="H12" s="31">
        <f>ROUNDDOWN(E12*G12,0)</f>
        <v>645048350</v>
      </c>
      <c r="I12" s="21">
        <f>IF(H12&gt;0,IF(B12*0.7&gt;H12,B12-H12,0),0)</f>
        <v>0</v>
      </c>
      <c r="J12" s="21">
        <f>B12</f>
        <v>629537000</v>
      </c>
    </row>
    <row r="13" spans="1:11" ht="18" customHeight="1" x14ac:dyDescent="0.15">
      <c r="A13" s="3" t="s">
        <v>10</v>
      </c>
      <c r="B13" s="21">
        <f>SUM(B12:B12)</f>
        <v>629537000</v>
      </c>
      <c r="C13" s="21">
        <f>SUM(C12:C12)</f>
        <v>68047162015</v>
      </c>
      <c r="D13" s="21">
        <f>SUM(D12:D12)</f>
        <v>19436781449</v>
      </c>
      <c r="E13" s="31">
        <f>SUM(E12:E12)</f>
        <v>48610380566</v>
      </c>
      <c r="F13" s="21">
        <f>SUM(F12:F12)</f>
        <v>47441456330</v>
      </c>
      <c r="G13" s="26" t="s">
        <v>137</v>
      </c>
      <c r="H13" s="31">
        <f>SUM(H12:H12)</f>
        <v>645048350</v>
      </c>
      <c r="I13" s="21">
        <f>SUM(I12:I12)</f>
        <v>0</v>
      </c>
      <c r="J13" s="21">
        <f>SUM(J12:J12)</f>
        <v>629537000</v>
      </c>
    </row>
    <row r="15" spans="1:11" ht="13.5" x14ac:dyDescent="0.15">
      <c r="A15" s="12" t="s">
        <v>21</v>
      </c>
      <c r="K15" s="6" t="s">
        <v>119</v>
      </c>
    </row>
    <row r="16" spans="1:11" ht="37.5" customHeight="1" x14ac:dyDescent="0.15">
      <c r="A16" s="1" t="s">
        <v>12</v>
      </c>
      <c r="B16" s="2" t="s">
        <v>22</v>
      </c>
      <c r="C16" s="2" t="s">
        <v>14</v>
      </c>
      <c r="D16" s="2" t="s">
        <v>15</v>
      </c>
      <c r="E16" s="2" t="s">
        <v>16</v>
      </c>
      <c r="F16" s="2" t="s">
        <v>17</v>
      </c>
      <c r="G16" s="2" t="s">
        <v>18</v>
      </c>
      <c r="H16" s="2" t="s">
        <v>19</v>
      </c>
      <c r="I16" s="2" t="s">
        <v>23</v>
      </c>
      <c r="J16" s="2" t="s">
        <v>24</v>
      </c>
      <c r="K16" s="2" t="s">
        <v>9</v>
      </c>
    </row>
    <row r="17" spans="1:11" ht="18" customHeight="1" x14ac:dyDescent="0.15">
      <c r="A17" s="9" t="s">
        <v>172</v>
      </c>
      <c r="B17" s="21">
        <v>2362000</v>
      </c>
      <c r="C17" s="21"/>
      <c r="D17" s="21"/>
      <c r="E17" s="31">
        <f>C17-D17</f>
        <v>0</v>
      </c>
      <c r="F17" s="21"/>
      <c r="G17" s="25">
        <f>IFERROR(B17/F17,0)</f>
        <v>0</v>
      </c>
      <c r="H17" s="31">
        <f>ROUNDDOWN(E17*G17,0)</f>
        <v>0</v>
      </c>
      <c r="I17" s="21">
        <f>IF(H17&gt;0,IF(B17*0.7&gt;H17,B17-H17,0),0)</f>
        <v>0</v>
      </c>
      <c r="J17" s="21">
        <f>B17-I17</f>
        <v>2362000</v>
      </c>
      <c r="K17" s="21">
        <f>B17</f>
        <v>2362000</v>
      </c>
    </row>
    <row r="18" spans="1:11" ht="18" customHeight="1" x14ac:dyDescent="0.15">
      <c r="A18" s="9" t="s">
        <v>173</v>
      </c>
      <c r="B18" s="21">
        <v>55000</v>
      </c>
      <c r="C18" s="21"/>
      <c r="D18" s="21"/>
      <c r="E18" s="31">
        <f t="shared" ref="E18:E30" si="1">C18-D18</f>
        <v>0</v>
      </c>
      <c r="F18" s="21"/>
      <c r="G18" s="25">
        <f t="shared" ref="G18:G30" si="2">IFERROR(B18/F18,0)</f>
        <v>0</v>
      </c>
      <c r="H18" s="31">
        <f t="shared" ref="H18:H30" si="3">ROUNDDOWN(E18*G18,0)</f>
        <v>0</v>
      </c>
      <c r="I18" s="21">
        <f t="shared" ref="I18:I30" si="4">IF(H18&gt;0,IF(B18*0.7&gt;H18,B18-H18,0),0)</f>
        <v>0</v>
      </c>
      <c r="J18" s="21">
        <f t="shared" ref="J18:J30" si="5">B18-I18</f>
        <v>55000</v>
      </c>
      <c r="K18" s="21">
        <f t="shared" ref="K18:K30" si="6">B18</f>
        <v>55000</v>
      </c>
    </row>
    <row r="19" spans="1:11" ht="18" customHeight="1" x14ac:dyDescent="0.15">
      <c r="A19" s="9" t="s">
        <v>174</v>
      </c>
      <c r="B19" s="21">
        <v>262000</v>
      </c>
      <c r="C19" s="21"/>
      <c r="D19" s="21"/>
      <c r="E19" s="31">
        <f t="shared" si="1"/>
        <v>0</v>
      </c>
      <c r="F19" s="21"/>
      <c r="G19" s="25">
        <f t="shared" si="2"/>
        <v>0</v>
      </c>
      <c r="H19" s="31">
        <f t="shared" si="3"/>
        <v>0</v>
      </c>
      <c r="I19" s="21">
        <f t="shared" si="4"/>
        <v>0</v>
      </c>
      <c r="J19" s="21">
        <f t="shared" si="5"/>
        <v>262000</v>
      </c>
      <c r="K19" s="21">
        <f t="shared" si="6"/>
        <v>262000</v>
      </c>
    </row>
    <row r="20" spans="1:11" ht="18" customHeight="1" x14ac:dyDescent="0.15">
      <c r="A20" s="9" t="s">
        <v>175</v>
      </c>
      <c r="B20" s="21">
        <v>829000</v>
      </c>
      <c r="C20" s="21"/>
      <c r="D20" s="21"/>
      <c r="E20" s="31">
        <f t="shared" si="1"/>
        <v>0</v>
      </c>
      <c r="F20" s="21"/>
      <c r="G20" s="25">
        <f t="shared" si="2"/>
        <v>0</v>
      </c>
      <c r="H20" s="31">
        <f t="shared" si="3"/>
        <v>0</v>
      </c>
      <c r="I20" s="21">
        <f t="shared" si="4"/>
        <v>0</v>
      </c>
      <c r="J20" s="21">
        <f t="shared" si="5"/>
        <v>829000</v>
      </c>
      <c r="K20" s="21">
        <f t="shared" si="6"/>
        <v>829000</v>
      </c>
    </row>
    <row r="21" spans="1:11" ht="18" customHeight="1" x14ac:dyDescent="0.15">
      <c r="A21" s="9" t="s">
        <v>176</v>
      </c>
      <c r="B21" s="21">
        <v>1870000</v>
      </c>
      <c r="C21" s="21"/>
      <c r="D21" s="21"/>
      <c r="E21" s="31">
        <f t="shared" ref="E21:E24" si="7">C21-D21</f>
        <v>0</v>
      </c>
      <c r="F21" s="21"/>
      <c r="G21" s="25">
        <f t="shared" ref="G21:G24" si="8">IFERROR(B21/F21,0)</f>
        <v>0</v>
      </c>
      <c r="H21" s="31">
        <f t="shared" ref="H21:H24" si="9">ROUNDDOWN(E21*G21,0)</f>
        <v>0</v>
      </c>
      <c r="I21" s="21">
        <f t="shared" ref="I21:I24" si="10">IF(H21&gt;0,IF(B21*0.7&gt;H21,B21-H21,0),0)</f>
        <v>0</v>
      </c>
      <c r="J21" s="21">
        <f t="shared" ref="J21:J24" si="11">B21-I21</f>
        <v>1870000</v>
      </c>
      <c r="K21" s="21">
        <f t="shared" ref="K21:K24" si="12">B21</f>
        <v>1870000</v>
      </c>
    </row>
    <row r="22" spans="1:11" ht="18" customHeight="1" x14ac:dyDescent="0.15">
      <c r="A22" s="9" t="s">
        <v>177</v>
      </c>
      <c r="B22" s="21">
        <v>493000</v>
      </c>
      <c r="C22" s="21"/>
      <c r="D22" s="21"/>
      <c r="E22" s="31">
        <f t="shared" si="7"/>
        <v>0</v>
      </c>
      <c r="F22" s="21"/>
      <c r="G22" s="25">
        <f t="shared" si="8"/>
        <v>0</v>
      </c>
      <c r="H22" s="31">
        <f t="shared" si="9"/>
        <v>0</v>
      </c>
      <c r="I22" s="21">
        <f t="shared" si="10"/>
        <v>0</v>
      </c>
      <c r="J22" s="21">
        <f t="shared" si="11"/>
        <v>493000</v>
      </c>
      <c r="K22" s="21">
        <f t="shared" si="12"/>
        <v>493000</v>
      </c>
    </row>
    <row r="23" spans="1:11" ht="18" customHeight="1" x14ac:dyDescent="0.15">
      <c r="A23" s="9" t="s">
        <v>178</v>
      </c>
      <c r="B23" s="21">
        <v>8300000</v>
      </c>
      <c r="C23" s="21"/>
      <c r="D23" s="21"/>
      <c r="E23" s="31">
        <f t="shared" si="7"/>
        <v>0</v>
      </c>
      <c r="F23" s="21"/>
      <c r="G23" s="25">
        <f t="shared" si="8"/>
        <v>0</v>
      </c>
      <c r="H23" s="31">
        <f t="shared" si="9"/>
        <v>0</v>
      </c>
      <c r="I23" s="21">
        <f t="shared" si="10"/>
        <v>0</v>
      </c>
      <c r="J23" s="21">
        <f t="shared" si="11"/>
        <v>8300000</v>
      </c>
      <c r="K23" s="21">
        <f t="shared" si="12"/>
        <v>8300000</v>
      </c>
    </row>
    <row r="24" spans="1:11" ht="18" customHeight="1" x14ac:dyDescent="0.15">
      <c r="A24" s="9" t="s">
        <v>179</v>
      </c>
      <c r="B24" s="21">
        <v>900000</v>
      </c>
      <c r="C24" s="21"/>
      <c r="D24" s="21"/>
      <c r="E24" s="31">
        <f t="shared" si="7"/>
        <v>0</v>
      </c>
      <c r="F24" s="21"/>
      <c r="G24" s="25">
        <f t="shared" si="8"/>
        <v>0</v>
      </c>
      <c r="H24" s="31">
        <f t="shared" si="9"/>
        <v>0</v>
      </c>
      <c r="I24" s="21">
        <f t="shared" si="10"/>
        <v>0</v>
      </c>
      <c r="J24" s="21">
        <f t="shared" si="11"/>
        <v>900000</v>
      </c>
      <c r="K24" s="21">
        <f t="shared" si="12"/>
        <v>900000</v>
      </c>
    </row>
    <row r="25" spans="1:11" ht="18" customHeight="1" x14ac:dyDescent="0.15">
      <c r="A25" s="9" t="s">
        <v>180</v>
      </c>
      <c r="B25" s="21">
        <v>185000</v>
      </c>
      <c r="C25" s="21"/>
      <c r="D25" s="21"/>
      <c r="E25" s="31">
        <f t="shared" si="1"/>
        <v>0</v>
      </c>
      <c r="F25" s="21"/>
      <c r="G25" s="25">
        <f t="shared" si="2"/>
        <v>0</v>
      </c>
      <c r="H25" s="31">
        <f t="shared" si="3"/>
        <v>0</v>
      </c>
      <c r="I25" s="21">
        <f t="shared" si="4"/>
        <v>0</v>
      </c>
      <c r="J25" s="21">
        <f t="shared" si="5"/>
        <v>185000</v>
      </c>
      <c r="K25" s="21">
        <f t="shared" si="6"/>
        <v>185000</v>
      </c>
    </row>
    <row r="26" spans="1:11" ht="18" customHeight="1" x14ac:dyDescent="0.15">
      <c r="A26" s="9" t="s">
        <v>181</v>
      </c>
      <c r="B26" s="21">
        <v>1000000</v>
      </c>
      <c r="C26" s="21"/>
      <c r="D26" s="21"/>
      <c r="E26" s="31">
        <f t="shared" si="1"/>
        <v>0</v>
      </c>
      <c r="F26" s="21"/>
      <c r="G26" s="25">
        <f t="shared" si="2"/>
        <v>0</v>
      </c>
      <c r="H26" s="31">
        <f t="shared" si="3"/>
        <v>0</v>
      </c>
      <c r="I26" s="21">
        <f t="shared" si="4"/>
        <v>0</v>
      </c>
      <c r="J26" s="21">
        <f t="shared" si="5"/>
        <v>1000000</v>
      </c>
      <c r="K26" s="21">
        <f t="shared" si="6"/>
        <v>1000000</v>
      </c>
    </row>
    <row r="27" spans="1:11" ht="18" customHeight="1" x14ac:dyDescent="0.15">
      <c r="A27" s="9" t="s">
        <v>182</v>
      </c>
      <c r="B27" s="21">
        <v>1141000</v>
      </c>
      <c r="C27" s="21"/>
      <c r="D27" s="21"/>
      <c r="E27" s="31">
        <f t="shared" si="1"/>
        <v>0</v>
      </c>
      <c r="F27" s="21"/>
      <c r="G27" s="25">
        <f t="shared" si="2"/>
        <v>0</v>
      </c>
      <c r="H27" s="31">
        <f t="shared" si="3"/>
        <v>0</v>
      </c>
      <c r="I27" s="21">
        <f t="shared" si="4"/>
        <v>0</v>
      </c>
      <c r="J27" s="21">
        <f t="shared" si="5"/>
        <v>1141000</v>
      </c>
      <c r="K27" s="21">
        <f t="shared" si="6"/>
        <v>1141000</v>
      </c>
    </row>
    <row r="28" spans="1:11" ht="18" customHeight="1" x14ac:dyDescent="0.15">
      <c r="A28" s="9" t="s">
        <v>183</v>
      </c>
      <c r="B28" s="21">
        <v>1000000</v>
      </c>
      <c r="C28" s="21"/>
      <c r="D28" s="21"/>
      <c r="E28" s="31">
        <f t="shared" si="1"/>
        <v>0</v>
      </c>
      <c r="F28" s="21"/>
      <c r="G28" s="25">
        <f t="shared" si="2"/>
        <v>0</v>
      </c>
      <c r="H28" s="31">
        <f t="shared" si="3"/>
        <v>0</v>
      </c>
      <c r="I28" s="21">
        <f t="shared" si="4"/>
        <v>0</v>
      </c>
      <c r="J28" s="21">
        <f t="shared" si="5"/>
        <v>1000000</v>
      </c>
      <c r="K28" s="21">
        <f t="shared" si="6"/>
        <v>1000000</v>
      </c>
    </row>
    <row r="29" spans="1:11" ht="18" customHeight="1" x14ac:dyDescent="0.15">
      <c r="A29" s="9" t="s">
        <v>184</v>
      </c>
      <c r="B29" s="21">
        <v>150000</v>
      </c>
      <c r="C29" s="21"/>
      <c r="D29" s="21"/>
      <c r="E29" s="31">
        <f t="shared" si="1"/>
        <v>0</v>
      </c>
      <c r="F29" s="21"/>
      <c r="G29" s="25">
        <f t="shared" si="2"/>
        <v>0</v>
      </c>
      <c r="H29" s="31">
        <f t="shared" si="3"/>
        <v>0</v>
      </c>
      <c r="I29" s="21">
        <f t="shared" si="4"/>
        <v>0</v>
      </c>
      <c r="J29" s="21">
        <f t="shared" si="5"/>
        <v>150000</v>
      </c>
      <c r="K29" s="21">
        <f t="shared" si="6"/>
        <v>150000</v>
      </c>
    </row>
    <row r="30" spans="1:11" ht="18" customHeight="1" x14ac:dyDescent="0.15">
      <c r="A30" s="9" t="s">
        <v>185</v>
      </c>
      <c r="B30" s="21">
        <v>400000</v>
      </c>
      <c r="C30" s="21"/>
      <c r="D30" s="21"/>
      <c r="E30" s="31">
        <f t="shared" si="1"/>
        <v>0</v>
      </c>
      <c r="F30" s="21"/>
      <c r="G30" s="25">
        <f t="shared" si="2"/>
        <v>0</v>
      </c>
      <c r="H30" s="31">
        <f t="shared" si="3"/>
        <v>0</v>
      </c>
      <c r="I30" s="21">
        <f t="shared" si="4"/>
        <v>0</v>
      </c>
      <c r="J30" s="21">
        <f t="shared" si="5"/>
        <v>400000</v>
      </c>
      <c r="K30" s="21">
        <f t="shared" si="6"/>
        <v>400000</v>
      </c>
    </row>
    <row r="31" spans="1:11" ht="18" customHeight="1" x14ac:dyDescent="0.15">
      <c r="A31" s="3" t="s">
        <v>10</v>
      </c>
      <c r="B31" s="21">
        <f>SUM(B17:B30)</f>
        <v>18947000</v>
      </c>
      <c r="C31" s="21">
        <f t="shared" ref="C31:K31" si="13">SUM(C17:C30)</f>
        <v>0</v>
      </c>
      <c r="D31" s="21">
        <f t="shared" si="13"/>
        <v>0</v>
      </c>
      <c r="E31" s="31">
        <f t="shared" si="13"/>
        <v>0</v>
      </c>
      <c r="F31" s="21">
        <f t="shared" si="13"/>
        <v>0</v>
      </c>
      <c r="G31" s="26" t="s">
        <v>137</v>
      </c>
      <c r="H31" s="31">
        <f t="shared" si="13"/>
        <v>0</v>
      </c>
      <c r="I31" s="21">
        <f t="shared" si="13"/>
        <v>0</v>
      </c>
      <c r="J31" s="21">
        <f t="shared" si="13"/>
        <v>18947000</v>
      </c>
      <c r="K31" s="21">
        <f t="shared" si="13"/>
        <v>18947000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opLeftCell="C1" zoomScale="96" zoomScaleNormal="70" workbookViewId="0">
      <selection activeCell="C19" sqref="C19"/>
    </sheetView>
  </sheetViews>
  <sheetFormatPr defaultColWidth="8.875" defaultRowHeight="11.25" x14ac:dyDescent="0.15"/>
  <cols>
    <col min="1" max="1" width="30.625" style="4" customWidth="1"/>
    <col min="2" max="7" width="19.875" style="4" customWidth="1"/>
    <col min="8" max="16384" width="8.875" style="4"/>
  </cols>
  <sheetData>
    <row r="1" spans="1:7" ht="21" x14ac:dyDescent="0.2">
      <c r="A1" s="8" t="s">
        <v>25</v>
      </c>
    </row>
    <row r="2" spans="1:7" ht="13.5" x14ac:dyDescent="0.15">
      <c r="A2" s="7" t="str">
        <f>有形固定資産の明細!A2</f>
        <v>自治体名：白子町</v>
      </c>
    </row>
    <row r="3" spans="1:7" ht="13.5" x14ac:dyDescent="0.15">
      <c r="A3" s="7" t="str">
        <f>有形固定資産の明細!A3</f>
        <v>年度：令和5年度</v>
      </c>
    </row>
    <row r="4" spans="1:7" ht="13.5" x14ac:dyDescent="0.15">
      <c r="G4" s="6" t="s">
        <v>119</v>
      </c>
    </row>
    <row r="5" spans="1:7" ht="22.5" customHeight="1" x14ac:dyDescent="0.15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2" t="s">
        <v>31</v>
      </c>
      <c r="G5" s="2" t="s">
        <v>9</v>
      </c>
    </row>
    <row r="6" spans="1:7" ht="18" customHeight="1" x14ac:dyDescent="0.15">
      <c r="A6" s="9" t="s">
        <v>186</v>
      </c>
      <c r="B6" s="21">
        <v>1156907000</v>
      </c>
      <c r="C6" s="21">
        <v>300000000</v>
      </c>
      <c r="D6" s="21"/>
      <c r="E6" s="21"/>
      <c r="F6" s="21">
        <f>SUM(B6:E6)</f>
        <v>1456907000</v>
      </c>
      <c r="G6" s="21">
        <f>F6</f>
        <v>1456907000</v>
      </c>
    </row>
    <row r="7" spans="1:7" ht="18" customHeight="1" x14ac:dyDescent="0.15">
      <c r="A7" s="9" t="s">
        <v>187</v>
      </c>
      <c r="B7" s="21">
        <v>95759000</v>
      </c>
      <c r="C7" s="21"/>
      <c r="D7" s="21"/>
      <c r="E7" s="21"/>
      <c r="F7" s="21">
        <f t="shared" ref="F7:F14" si="0">SUM(B7:E7)</f>
        <v>95759000</v>
      </c>
      <c r="G7" s="21">
        <f t="shared" ref="G7:G14" si="1">F7</f>
        <v>95759000</v>
      </c>
    </row>
    <row r="8" spans="1:7" ht="18" customHeight="1" x14ac:dyDescent="0.15">
      <c r="A8" s="9" t="s">
        <v>188</v>
      </c>
      <c r="B8" s="21">
        <v>214519000</v>
      </c>
      <c r="C8" s="21"/>
      <c r="D8" s="21"/>
      <c r="E8" s="21"/>
      <c r="F8" s="21">
        <f t="shared" si="0"/>
        <v>214519000</v>
      </c>
      <c r="G8" s="21">
        <f t="shared" si="1"/>
        <v>214519000</v>
      </c>
    </row>
    <row r="9" spans="1:7" ht="18" customHeight="1" x14ac:dyDescent="0.15">
      <c r="A9" s="9" t="s">
        <v>189</v>
      </c>
      <c r="B9" s="21">
        <v>27722000</v>
      </c>
      <c r="C9" s="21"/>
      <c r="D9" s="21"/>
      <c r="E9" s="21"/>
      <c r="F9" s="21">
        <f t="shared" si="0"/>
        <v>27722000</v>
      </c>
      <c r="G9" s="21">
        <f t="shared" si="1"/>
        <v>27722000</v>
      </c>
    </row>
    <row r="10" spans="1:7" ht="18" customHeight="1" x14ac:dyDescent="0.15">
      <c r="A10" s="9" t="s">
        <v>190</v>
      </c>
      <c r="B10" s="21">
        <v>100941000</v>
      </c>
      <c r="C10" s="21"/>
      <c r="D10" s="21"/>
      <c r="E10" s="21"/>
      <c r="F10" s="21">
        <f t="shared" si="0"/>
        <v>100941000</v>
      </c>
      <c r="G10" s="21">
        <f t="shared" si="1"/>
        <v>100941000</v>
      </c>
    </row>
    <row r="11" spans="1:7" ht="18" customHeight="1" x14ac:dyDescent="0.15">
      <c r="A11" s="9" t="s">
        <v>191</v>
      </c>
      <c r="B11" s="21">
        <v>225187894</v>
      </c>
      <c r="C11" s="21"/>
      <c r="D11" s="21"/>
      <c r="E11" s="21"/>
      <c r="F11" s="21">
        <f t="shared" si="0"/>
        <v>225187894</v>
      </c>
      <c r="G11" s="21">
        <f t="shared" si="1"/>
        <v>225187894</v>
      </c>
    </row>
    <row r="12" spans="1:7" ht="18" customHeight="1" x14ac:dyDescent="0.15">
      <c r="A12" s="9" t="s">
        <v>192</v>
      </c>
      <c r="B12" s="21">
        <v>60423803</v>
      </c>
      <c r="C12" s="21"/>
      <c r="D12" s="21"/>
      <c r="E12" s="21"/>
      <c r="F12" s="21">
        <f t="shared" si="0"/>
        <v>60423803</v>
      </c>
      <c r="G12" s="21">
        <f t="shared" si="1"/>
        <v>60423803</v>
      </c>
    </row>
    <row r="13" spans="1:7" ht="18" customHeight="1" x14ac:dyDescent="0.15">
      <c r="A13" s="9" t="s">
        <v>193</v>
      </c>
      <c r="B13" s="21">
        <v>469376244</v>
      </c>
      <c r="C13" s="21"/>
      <c r="D13" s="21"/>
      <c r="E13" s="21"/>
      <c r="F13" s="21">
        <f t="shared" si="0"/>
        <v>469376244</v>
      </c>
      <c r="G13" s="21">
        <f t="shared" si="1"/>
        <v>469376244</v>
      </c>
    </row>
    <row r="14" spans="1:7" ht="18" customHeight="1" x14ac:dyDescent="0.15">
      <c r="A14" s="9" t="s">
        <v>194</v>
      </c>
      <c r="B14" s="21">
        <v>3101058</v>
      </c>
      <c r="C14" s="21"/>
      <c r="D14" s="21"/>
      <c r="E14" s="21"/>
      <c r="F14" s="21">
        <f t="shared" si="0"/>
        <v>3101058</v>
      </c>
      <c r="G14" s="21">
        <f t="shared" si="1"/>
        <v>3101058</v>
      </c>
    </row>
    <row r="15" spans="1:7" ht="18" customHeight="1" x14ac:dyDescent="0.15">
      <c r="A15" s="3" t="s">
        <v>10</v>
      </c>
      <c r="B15" s="21">
        <f t="shared" ref="B15:G15" si="2">SUM(B6:B14)</f>
        <v>2353936999</v>
      </c>
      <c r="C15" s="21">
        <f t="shared" si="2"/>
        <v>300000000</v>
      </c>
      <c r="D15" s="21">
        <f t="shared" si="2"/>
        <v>0</v>
      </c>
      <c r="E15" s="21">
        <f t="shared" si="2"/>
        <v>0</v>
      </c>
      <c r="F15" s="21">
        <f t="shared" si="2"/>
        <v>2653936999</v>
      </c>
      <c r="G15" s="21">
        <f t="shared" si="2"/>
        <v>2653936999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"/>
  <sheetViews>
    <sheetView zoomScale="89" zoomScaleNormal="70" workbookViewId="0">
      <selection activeCell="C25" sqref="C25"/>
    </sheetView>
  </sheetViews>
  <sheetFormatPr defaultColWidth="8.875" defaultRowHeight="11.25" x14ac:dyDescent="0.15"/>
  <cols>
    <col min="1" max="1" width="30.875" style="4" customWidth="1"/>
    <col min="2" max="6" width="19.875" style="4" customWidth="1"/>
    <col min="7" max="16384" width="8.875" style="4"/>
  </cols>
  <sheetData>
    <row r="1" spans="1:6" ht="21" x14ac:dyDescent="0.2">
      <c r="A1" s="8" t="s">
        <v>32</v>
      </c>
    </row>
    <row r="2" spans="1:6" ht="13.5" x14ac:dyDescent="0.15">
      <c r="A2" s="7" t="str">
        <f>有形固定資産の明細!A2</f>
        <v>自治体名：白子町</v>
      </c>
    </row>
    <row r="3" spans="1:6" ht="13.5" x14ac:dyDescent="0.15">
      <c r="A3" s="7" t="str">
        <f>有形固定資産の明細!A3</f>
        <v>年度：令和5年度</v>
      </c>
    </row>
    <row r="4" spans="1:6" ht="13.5" x14ac:dyDescent="0.15">
      <c r="F4" s="6" t="s">
        <v>119</v>
      </c>
    </row>
    <row r="5" spans="1:6" ht="22.5" customHeight="1" x14ac:dyDescent="0.15">
      <c r="A5" s="33" t="s">
        <v>33</v>
      </c>
      <c r="B5" s="33" t="s">
        <v>34</v>
      </c>
      <c r="C5" s="33"/>
      <c r="D5" s="33" t="s">
        <v>35</v>
      </c>
      <c r="E5" s="33"/>
      <c r="F5" s="34" t="s">
        <v>36</v>
      </c>
    </row>
    <row r="6" spans="1:6" ht="22.5" customHeight="1" x14ac:dyDescent="0.15">
      <c r="A6" s="33"/>
      <c r="B6" s="1" t="s">
        <v>37</v>
      </c>
      <c r="C6" s="2" t="s">
        <v>38</v>
      </c>
      <c r="D6" s="1" t="s">
        <v>37</v>
      </c>
      <c r="E6" s="2" t="s">
        <v>38</v>
      </c>
      <c r="F6" s="33"/>
    </row>
    <row r="7" spans="1:6" ht="18" customHeight="1" x14ac:dyDescent="0.15">
      <c r="A7" s="9"/>
      <c r="B7" s="21"/>
      <c r="C7" s="21"/>
      <c r="D7" s="21"/>
      <c r="E7" s="21"/>
      <c r="F7" s="21">
        <f>B7+D7</f>
        <v>0</v>
      </c>
    </row>
    <row r="8" spans="1:6" ht="18" customHeight="1" x14ac:dyDescent="0.15">
      <c r="A8" s="3" t="s">
        <v>10</v>
      </c>
      <c r="B8" s="21">
        <f>SUM(B7:B7)</f>
        <v>0</v>
      </c>
      <c r="C8" s="21">
        <f>SUM(C7:C7)</f>
        <v>0</v>
      </c>
      <c r="D8" s="21">
        <f>SUM(D7:D7)</f>
        <v>0</v>
      </c>
      <c r="E8" s="21">
        <f>SUM(E7:E7)</f>
        <v>0</v>
      </c>
      <c r="F8" s="21">
        <f>SUM(F7:F7)</f>
        <v>0</v>
      </c>
    </row>
  </sheetData>
  <mergeCells count="4">
    <mergeCell ref="A5:A6"/>
    <mergeCell ref="B5:C5"/>
    <mergeCell ref="D5:E5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"/>
  <sheetViews>
    <sheetView topLeftCell="A2" zoomScale="93" zoomScaleNormal="70" workbookViewId="0">
      <selection activeCell="C15" sqref="C15"/>
    </sheetView>
  </sheetViews>
  <sheetFormatPr defaultColWidth="8.875" defaultRowHeight="11.25" x14ac:dyDescent="0.15"/>
  <cols>
    <col min="1" max="1" width="30.875" style="4" customWidth="1"/>
    <col min="2" max="3" width="19.875" style="4" customWidth="1"/>
    <col min="4" max="16384" width="8.875" style="4"/>
  </cols>
  <sheetData>
    <row r="1" spans="1:3" ht="21" x14ac:dyDescent="0.2">
      <c r="A1" s="8" t="s">
        <v>39</v>
      </c>
    </row>
    <row r="2" spans="1:3" ht="13.5" x14ac:dyDescent="0.15">
      <c r="A2" s="7" t="str">
        <f>有形固定資産の明細!A2</f>
        <v>自治体名：白子町</v>
      </c>
    </row>
    <row r="3" spans="1:3" ht="13.5" x14ac:dyDescent="0.15">
      <c r="A3" s="7" t="str">
        <f>有形固定資産の明細!A3</f>
        <v>年度：令和5年度</v>
      </c>
    </row>
    <row r="4" spans="1:3" ht="13.5" x14ac:dyDescent="0.15">
      <c r="C4" s="6" t="s">
        <v>119</v>
      </c>
    </row>
    <row r="5" spans="1:3" ht="22.5" customHeight="1" x14ac:dyDescent="0.15">
      <c r="A5" s="1" t="s">
        <v>33</v>
      </c>
      <c r="B5" s="1" t="s">
        <v>37</v>
      </c>
      <c r="C5" s="1" t="s">
        <v>40</v>
      </c>
    </row>
    <row r="6" spans="1:3" ht="18" customHeight="1" x14ac:dyDescent="0.15">
      <c r="A6" s="9" t="s">
        <v>41</v>
      </c>
      <c r="B6" s="21"/>
      <c r="C6" s="21"/>
    </row>
    <row r="7" spans="1:3" ht="18" customHeight="1" x14ac:dyDescent="0.15">
      <c r="A7" s="9"/>
      <c r="B7" s="21"/>
      <c r="C7" s="21"/>
    </row>
    <row r="8" spans="1:3" ht="18" customHeight="1" thickBot="1" x14ac:dyDescent="0.2">
      <c r="A8" s="10" t="s">
        <v>42</v>
      </c>
      <c r="B8" s="24">
        <f>SUM(B7:B7)</f>
        <v>0</v>
      </c>
      <c r="C8" s="24">
        <f>SUM(C7:C7)</f>
        <v>0</v>
      </c>
    </row>
    <row r="9" spans="1:3" ht="18" customHeight="1" thickTop="1" x14ac:dyDescent="0.15">
      <c r="A9" s="9" t="s">
        <v>43</v>
      </c>
      <c r="B9" s="21"/>
      <c r="C9" s="21"/>
    </row>
    <row r="10" spans="1:3" ht="18" customHeight="1" x14ac:dyDescent="0.15">
      <c r="A10" s="9" t="s">
        <v>195</v>
      </c>
      <c r="B10" s="21">
        <v>14009884</v>
      </c>
      <c r="C10" s="21">
        <v>1467832</v>
      </c>
    </row>
    <row r="11" spans="1:3" ht="18" customHeight="1" x14ac:dyDescent="0.15">
      <c r="A11" s="9" t="s">
        <v>196</v>
      </c>
      <c r="B11" s="21">
        <v>2273700</v>
      </c>
      <c r="C11" s="21">
        <v>100000</v>
      </c>
    </row>
    <row r="12" spans="1:3" ht="18" customHeight="1" x14ac:dyDescent="0.15">
      <c r="A12" s="9" t="s">
        <v>197</v>
      </c>
      <c r="B12" s="21">
        <v>36177227</v>
      </c>
      <c r="C12" s="21">
        <v>5486600</v>
      </c>
    </row>
    <row r="13" spans="1:3" ht="18" customHeight="1" x14ac:dyDescent="0.15">
      <c r="A13" s="9" t="s">
        <v>198</v>
      </c>
      <c r="B13" s="21">
        <v>2288860</v>
      </c>
      <c r="C13" s="21">
        <v>441300</v>
      </c>
    </row>
    <row r="14" spans="1:3" ht="18" customHeight="1" x14ac:dyDescent="0.15">
      <c r="A14" s="9" t="s">
        <v>199</v>
      </c>
      <c r="B14" s="21">
        <v>891500</v>
      </c>
      <c r="C14" s="21">
        <v>0</v>
      </c>
    </row>
    <row r="15" spans="1:3" ht="18" customHeight="1" x14ac:dyDescent="0.15">
      <c r="A15" s="9" t="s">
        <v>200</v>
      </c>
      <c r="B15" s="21">
        <f>55734118-SUM(B10:B14)</f>
        <v>92947</v>
      </c>
      <c r="C15" s="21">
        <f>7584532-88800-SUM(C10:C14)</f>
        <v>0</v>
      </c>
    </row>
    <row r="16" spans="1:3" ht="18" customHeight="1" thickBot="1" x14ac:dyDescent="0.2">
      <c r="A16" s="10" t="s">
        <v>42</v>
      </c>
      <c r="B16" s="24">
        <f>SUM(B10:B15)</f>
        <v>55734118</v>
      </c>
      <c r="C16" s="24">
        <f>SUM(C10:C15)</f>
        <v>7495732</v>
      </c>
    </row>
    <row r="17" spans="1:3" ht="18" customHeight="1" thickTop="1" x14ac:dyDescent="0.15">
      <c r="A17" s="3" t="s">
        <v>10</v>
      </c>
      <c r="B17" s="21">
        <f>B8+B16</f>
        <v>55734118</v>
      </c>
      <c r="C17" s="21">
        <f>C8+C16</f>
        <v>7495732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zoomScaleNormal="70" workbookViewId="0">
      <selection activeCell="B35" sqref="B35"/>
    </sheetView>
  </sheetViews>
  <sheetFormatPr defaultColWidth="8.875" defaultRowHeight="11.25" x14ac:dyDescent="0.15"/>
  <cols>
    <col min="1" max="1" width="30.875" style="4" customWidth="1"/>
    <col min="2" max="3" width="19.875" style="4" customWidth="1"/>
    <col min="4" max="16384" width="8.875" style="4"/>
  </cols>
  <sheetData>
    <row r="1" spans="1:3" ht="21" x14ac:dyDescent="0.2">
      <c r="A1" s="8" t="s">
        <v>44</v>
      </c>
    </row>
    <row r="2" spans="1:3" ht="13.5" x14ac:dyDescent="0.15">
      <c r="A2" s="7" t="str">
        <f>有形固定資産の明細!A2</f>
        <v>自治体名：白子町</v>
      </c>
    </row>
    <row r="3" spans="1:3" ht="13.5" x14ac:dyDescent="0.15">
      <c r="A3" s="7" t="str">
        <f>有形固定資産の明細!A3</f>
        <v>年度：令和5年度</v>
      </c>
    </row>
    <row r="4" spans="1:3" ht="13.5" x14ac:dyDescent="0.15">
      <c r="C4" s="6" t="s">
        <v>119</v>
      </c>
    </row>
    <row r="5" spans="1:3" ht="22.5" customHeight="1" x14ac:dyDescent="0.15">
      <c r="A5" s="1" t="s">
        <v>33</v>
      </c>
      <c r="B5" s="1" t="s">
        <v>37</v>
      </c>
      <c r="C5" s="1" t="s">
        <v>40</v>
      </c>
    </row>
    <row r="6" spans="1:3" ht="18" customHeight="1" x14ac:dyDescent="0.15">
      <c r="A6" s="9" t="s">
        <v>41</v>
      </c>
      <c r="B6" s="21"/>
      <c r="C6" s="21"/>
    </row>
    <row r="7" spans="1:3" ht="18" customHeight="1" x14ac:dyDescent="0.15">
      <c r="A7" s="9"/>
      <c r="B7" s="21"/>
      <c r="C7" s="21"/>
    </row>
    <row r="8" spans="1:3" ht="18" customHeight="1" thickBot="1" x14ac:dyDescent="0.2">
      <c r="A8" s="10" t="s">
        <v>42</v>
      </c>
      <c r="B8" s="24">
        <f>SUM(B7:B7)</f>
        <v>0</v>
      </c>
      <c r="C8" s="24">
        <f>SUM(C7:C7)</f>
        <v>0</v>
      </c>
    </row>
    <row r="9" spans="1:3" ht="18" customHeight="1" thickTop="1" x14ac:dyDescent="0.15">
      <c r="A9" s="9" t="s">
        <v>43</v>
      </c>
      <c r="B9" s="21"/>
      <c r="C9" s="21"/>
    </row>
    <row r="10" spans="1:3" ht="18" customHeight="1" x14ac:dyDescent="0.15">
      <c r="A10" s="9" t="s">
        <v>195</v>
      </c>
      <c r="B10" s="21">
        <v>6853314</v>
      </c>
      <c r="C10" s="21" t="s">
        <v>137</v>
      </c>
    </row>
    <row r="11" spans="1:3" ht="18" customHeight="1" x14ac:dyDescent="0.15">
      <c r="A11" s="9" t="s">
        <v>196</v>
      </c>
      <c r="B11" s="21">
        <v>1017500</v>
      </c>
      <c r="C11" s="21" t="s">
        <v>137</v>
      </c>
    </row>
    <row r="12" spans="1:3" ht="18" customHeight="1" x14ac:dyDescent="0.15">
      <c r="A12" s="9" t="s">
        <v>197</v>
      </c>
      <c r="B12" s="21">
        <v>15160926</v>
      </c>
      <c r="C12" s="21">
        <v>88800</v>
      </c>
    </row>
    <row r="13" spans="1:3" ht="18" customHeight="1" x14ac:dyDescent="0.15">
      <c r="A13" s="9" t="s">
        <v>198</v>
      </c>
      <c r="B13" s="21">
        <v>1349900</v>
      </c>
      <c r="C13" s="21" t="s">
        <v>137</v>
      </c>
    </row>
    <row r="14" spans="1:3" ht="18" customHeight="1" x14ac:dyDescent="0.15">
      <c r="A14" s="9" t="s">
        <v>199</v>
      </c>
      <c r="B14" s="21">
        <v>0</v>
      </c>
      <c r="C14" s="21">
        <v>0</v>
      </c>
    </row>
    <row r="15" spans="1:3" ht="18" customHeight="1" x14ac:dyDescent="0.15">
      <c r="A15" s="9" t="s">
        <v>200</v>
      </c>
      <c r="B15" s="21">
        <f>51338300-SUM(B10:B14)</f>
        <v>26956660</v>
      </c>
      <c r="C15" s="21" t="s">
        <v>137</v>
      </c>
    </row>
    <row r="16" spans="1:3" ht="18" customHeight="1" thickBot="1" x14ac:dyDescent="0.2">
      <c r="A16" s="10" t="s">
        <v>42</v>
      </c>
      <c r="B16" s="24">
        <f>SUM(B10:B15)</f>
        <v>51338300</v>
      </c>
      <c r="C16" s="24">
        <f>SUM(C10:C15)</f>
        <v>88800</v>
      </c>
    </row>
    <row r="17" spans="1:3" ht="18" customHeight="1" thickTop="1" x14ac:dyDescent="0.15">
      <c r="A17" s="3" t="s">
        <v>10</v>
      </c>
      <c r="B17" s="21">
        <f>B8+B16</f>
        <v>51338300</v>
      </c>
      <c r="C17" s="21">
        <f>C8+C16</f>
        <v>88800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zoomScale="96" zoomScaleNormal="70" workbookViewId="0">
      <selection activeCell="B19" sqref="B19"/>
    </sheetView>
  </sheetViews>
  <sheetFormatPr defaultColWidth="8.875" defaultRowHeight="11.25" x14ac:dyDescent="0.15"/>
  <cols>
    <col min="1" max="1" width="20.875" style="4" customWidth="1"/>
    <col min="2" max="2" width="14.875" style="4" customWidth="1"/>
    <col min="3" max="3" width="16.875" style="4" customWidth="1"/>
    <col min="4" max="11" width="14.875" style="4" customWidth="1"/>
    <col min="12" max="16384" width="8.875" style="4"/>
  </cols>
  <sheetData>
    <row r="1" spans="1:11" ht="21" x14ac:dyDescent="0.2">
      <c r="A1" s="8" t="s">
        <v>45</v>
      </c>
    </row>
    <row r="2" spans="1:11" ht="13.5" x14ac:dyDescent="0.15">
      <c r="A2" s="7" t="str">
        <f>有形固定資産の明細!A2</f>
        <v>自治体名：白子町</v>
      </c>
    </row>
    <row r="3" spans="1:11" ht="13.5" x14ac:dyDescent="0.15">
      <c r="A3" s="7" t="str">
        <f>有形固定資産の明細!A3</f>
        <v>年度：令和5年度</v>
      </c>
    </row>
    <row r="4" spans="1:11" ht="13.5" x14ac:dyDescent="0.15">
      <c r="K4" s="6" t="s">
        <v>119</v>
      </c>
    </row>
    <row r="5" spans="1:11" ht="22.5" customHeight="1" x14ac:dyDescent="0.15">
      <c r="A5" s="33" t="s">
        <v>26</v>
      </c>
      <c r="B5" s="35" t="s">
        <v>46</v>
      </c>
      <c r="C5" s="16"/>
      <c r="D5" s="33" t="s">
        <v>47</v>
      </c>
      <c r="E5" s="34" t="s">
        <v>48</v>
      </c>
      <c r="F5" s="33" t="s">
        <v>49</v>
      </c>
      <c r="G5" s="34" t="s">
        <v>50</v>
      </c>
      <c r="H5" s="35" t="s">
        <v>51</v>
      </c>
      <c r="I5" s="15"/>
      <c r="J5" s="13"/>
      <c r="K5" s="33" t="s">
        <v>30</v>
      </c>
    </row>
    <row r="6" spans="1:11" ht="22.5" customHeight="1" x14ac:dyDescent="0.15">
      <c r="A6" s="33"/>
      <c r="B6" s="33"/>
      <c r="C6" s="11" t="s">
        <v>52</v>
      </c>
      <c r="D6" s="33"/>
      <c r="E6" s="33"/>
      <c r="F6" s="33"/>
      <c r="G6" s="33"/>
      <c r="H6" s="33"/>
      <c r="I6" s="1" t="s">
        <v>53</v>
      </c>
      <c r="J6" s="1" t="s">
        <v>54</v>
      </c>
      <c r="K6" s="33"/>
    </row>
    <row r="7" spans="1:11" ht="18" customHeight="1" x14ac:dyDescent="0.15">
      <c r="A7" s="5" t="s">
        <v>55</v>
      </c>
      <c r="B7" s="21"/>
      <c r="C7" s="23"/>
      <c r="D7" s="21"/>
      <c r="E7" s="21"/>
      <c r="F7" s="21"/>
      <c r="G7" s="21"/>
      <c r="H7" s="21"/>
      <c r="I7" s="21"/>
      <c r="J7" s="21"/>
      <c r="K7" s="21"/>
    </row>
    <row r="8" spans="1:11" ht="18" customHeight="1" x14ac:dyDescent="0.15">
      <c r="A8" s="5" t="s">
        <v>56</v>
      </c>
      <c r="B8" s="21">
        <v>761185086</v>
      </c>
      <c r="C8" s="23">
        <v>55785000</v>
      </c>
      <c r="D8" s="21">
        <v>302555552</v>
      </c>
      <c r="E8" s="21">
        <v>97510207</v>
      </c>
      <c r="F8" s="21">
        <v>13896000</v>
      </c>
      <c r="G8" s="21">
        <v>347223327</v>
      </c>
      <c r="H8" s="21">
        <f>SUM(I8:J8)</f>
        <v>0</v>
      </c>
      <c r="I8" s="21">
        <v>0</v>
      </c>
      <c r="J8" s="21">
        <v>0</v>
      </c>
      <c r="K8" s="21">
        <v>0</v>
      </c>
    </row>
    <row r="9" spans="1:11" ht="18" customHeight="1" x14ac:dyDescent="0.15">
      <c r="A9" s="5" t="s">
        <v>57</v>
      </c>
      <c r="B9" s="21">
        <f t="shared" ref="B9:B18" si="0">SUM(D9:H9)+K9</f>
        <v>0</v>
      </c>
      <c r="C9" s="23">
        <v>0</v>
      </c>
      <c r="D9" s="21">
        <v>0</v>
      </c>
      <c r="E9" s="21">
        <v>0</v>
      </c>
      <c r="F9" s="21">
        <v>0</v>
      </c>
      <c r="G9" s="21">
        <v>0</v>
      </c>
      <c r="H9" s="21">
        <f t="shared" ref="H9:H18" si="1">SUM(I9:J9)</f>
        <v>0</v>
      </c>
      <c r="I9" s="21">
        <v>0</v>
      </c>
      <c r="J9" s="21">
        <v>0</v>
      </c>
      <c r="K9" s="21">
        <v>0</v>
      </c>
    </row>
    <row r="10" spans="1:11" ht="18" customHeight="1" x14ac:dyDescent="0.15">
      <c r="A10" s="5" t="s">
        <v>58</v>
      </c>
      <c r="B10" s="21">
        <v>13950698</v>
      </c>
      <c r="C10" s="23">
        <v>0</v>
      </c>
      <c r="D10" s="21">
        <v>13950698</v>
      </c>
      <c r="E10" s="21">
        <v>0</v>
      </c>
      <c r="F10" s="21">
        <v>0</v>
      </c>
      <c r="G10" s="21">
        <v>0</v>
      </c>
      <c r="H10" s="21">
        <f t="shared" si="1"/>
        <v>0</v>
      </c>
      <c r="I10" s="21">
        <v>0</v>
      </c>
      <c r="J10" s="21">
        <v>0</v>
      </c>
      <c r="K10" s="21">
        <v>0</v>
      </c>
    </row>
    <row r="11" spans="1:11" ht="18" customHeight="1" x14ac:dyDescent="0.15">
      <c r="A11" s="5" t="s">
        <v>59</v>
      </c>
      <c r="B11" s="21">
        <v>310072450</v>
      </c>
      <c r="C11" s="23">
        <v>21765000</v>
      </c>
      <c r="D11" s="21">
        <v>188032238</v>
      </c>
      <c r="E11" s="21">
        <v>0</v>
      </c>
      <c r="F11" s="21">
        <v>0</v>
      </c>
      <c r="G11" s="21">
        <v>122040212</v>
      </c>
      <c r="H11" s="21">
        <f t="shared" si="1"/>
        <v>0</v>
      </c>
      <c r="I11" s="21">
        <v>0</v>
      </c>
      <c r="J11" s="21">
        <v>0</v>
      </c>
      <c r="K11" s="21">
        <v>0</v>
      </c>
    </row>
    <row r="12" spans="1:11" ht="18" customHeight="1" x14ac:dyDescent="0.15">
      <c r="A12" s="5" t="s">
        <v>60</v>
      </c>
      <c r="B12" s="21">
        <v>742958327</v>
      </c>
      <c r="C12" s="23">
        <v>74113000</v>
      </c>
      <c r="D12" s="21">
        <v>53922985</v>
      </c>
      <c r="E12" s="21">
        <v>589455577</v>
      </c>
      <c r="F12" s="21">
        <v>33720000</v>
      </c>
      <c r="G12" s="21">
        <v>65859765</v>
      </c>
      <c r="H12" s="21">
        <f t="shared" si="1"/>
        <v>0</v>
      </c>
      <c r="I12" s="21">
        <v>0</v>
      </c>
      <c r="J12" s="21">
        <v>0</v>
      </c>
      <c r="K12" s="21">
        <v>0</v>
      </c>
    </row>
    <row r="13" spans="1:11" ht="18" customHeight="1" x14ac:dyDescent="0.15">
      <c r="A13" s="5" t="s">
        <v>61</v>
      </c>
      <c r="B13" s="21">
        <v>309190432</v>
      </c>
      <c r="C13" s="23">
        <v>2611000</v>
      </c>
      <c r="D13" s="21">
        <v>309190432</v>
      </c>
      <c r="E13" s="21">
        <v>0</v>
      </c>
      <c r="F13" s="21">
        <v>0</v>
      </c>
      <c r="G13" s="21">
        <v>0</v>
      </c>
      <c r="H13" s="21">
        <f t="shared" si="1"/>
        <v>0</v>
      </c>
      <c r="I13" s="21">
        <v>0</v>
      </c>
      <c r="J13" s="21">
        <v>0</v>
      </c>
      <c r="K13" s="21">
        <v>0</v>
      </c>
    </row>
    <row r="14" spans="1:11" ht="18" customHeight="1" x14ac:dyDescent="0.15">
      <c r="A14" s="5" t="s">
        <v>62</v>
      </c>
      <c r="B14" s="21"/>
      <c r="C14" s="23">
        <v>0</v>
      </c>
      <c r="D14" s="21"/>
      <c r="E14" s="21"/>
      <c r="F14" s="21"/>
      <c r="G14" s="21"/>
      <c r="H14" s="21"/>
      <c r="I14" s="21"/>
      <c r="J14" s="21"/>
      <c r="K14" s="21"/>
    </row>
    <row r="15" spans="1:11" ht="18" customHeight="1" x14ac:dyDescent="0.15">
      <c r="A15" s="5" t="s">
        <v>63</v>
      </c>
      <c r="B15" s="21">
        <v>1767140569</v>
      </c>
      <c r="C15" s="23">
        <v>192414000</v>
      </c>
      <c r="D15" s="21">
        <v>1689512603</v>
      </c>
      <c r="E15" s="21">
        <v>0</v>
      </c>
      <c r="F15" s="21">
        <v>0</v>
      </c>
      <c r="G15" s="21">
        <v>77627966</v>
      </c>
      <c r="H15" s="21">
        <f t="shared" si="1"/>
        <v>0</v>
      </c>
      <c r="I15" s="21">
        <v>0</v>
      </c>
      <c r="J15" s="21">
        <v>0</v>
      </c>
      <c r="K15" s="21">
        <v>0</v>
      </c>
    </row>
    <row r="16" spans="1:11" ht="18" customHeight="1" x14ac:dyDescent="0.15">
      <c r="A16" s="5" t="s">
        <v>64</v>
      </c>
      <c r="B16" s="21">
        <v>4634717</v>
      </c>
      <c r="C16" s="23">
        <v>3368000</v>
      </c>
      <c r="D16" s="21">
        <v>4634717</v>
      </c>
      <c r="E16" s="21">
        <v>0</v>
      </c>
      <c r="F16" s="21">
        <v>0</v>
      </c>
      <c r="G16" s="21">
        <v>0</v>
      </c>
      <c r="H16" s="21">
        <f t="shared" si="1"/>
        <v>0</v>
      </c>
      <c r="I16" s="21">
        <v>0</v>
      </c>
      <c r="J16" s="21">
        <v>0</v>
      </c>
      <c r="K16" s="21">
        <v>0</v>
      </c>
    </row>
    <row r="17" spans="1:11" ht="18" customHeight="1" x14ac:dyDescent="0.15">
      <c r="A17" s="5" t="s">
        <v>65</v>
      </c>
      <c r="B17" s="21">
        <f t="shared" si="0"/>
        <v>0</v>
      </c>
      <c r="C17" s="23">
        <v>0</v>
      </c>
      <c r="D17" s="21">
        <v>0</v>
      </c>
      <c r="E17" s="21">
        <v>0</v>
      </c>
      <c r="F17" s="21">
        <v>0</v>
      </c>
      <c r="G17" s="21">
        <v>0</v>
      </c>
      <c r="H17" s="21">
        <f t="shared" si="1"/>
        <v>0</v>
      </c>
      <c r="I17" s="21">
        <v>0</v>
      </c>
      <c r="J17" s="21">
        <v>0</v>
      </c>
      <c r="K17" s="21">
        <v>0</v>
      </c>
    </row>
    <row r="18" spans="1:11" ht="18" customHeight="1" x14ac:dyDescent="0.15">
      <c r="A18" s="5" t="s">
        <v>61</v>
      </c>
      <c r="B18" s="21">
        <v>5516253</v>
      </c>
      <c r="C18" s="23">
        <v>25796000</v>
      </c>
      <c r="D18" s="21">
        <v>5516253</v>
      </c>
      <c r="E18" s="21">
        <v>0</v>
      </c>
      <c r="F18" s="21">
        <v>0</v>
      </c>
      <c r="G18" s="21">
        <v>0</v>
      </c>
      <c r="H18" s="21">
        <f t="shared" si="1"/>
        <v>0</v>
      </c>
      <c r="I18" s="21">
        <v>0</v>
      </c>
      <c r="J18" s="21">
        <v>0</v>
      </c>
      <c r="K18" s="21">
        <v>0</v>
      </c>
    </row>
    <row r="19" spans="1:11" ht="18" customHeight="1" x14ac:dyDescent="0.15">
      <c r="A19" s="3" t="s">
        <v>66</v>
      </c>
      <c r="B19" s="21">
        <f>SUM(B7:B18)</f>
        <v>3914648532</v>
      </c>
      <c r="C19" s="23">
        <f>SUM(C7:C18)</f>
        <v>375852000</v>
      </c>
      <c r="D19" s="21">
        <f>SUM(D7:D18)</f>
        <v>2567315478</v>
      </c>
      <c r="E19" s="21">
        <f>SUM(E7:E18)</f>
        <v>686965784</v>
      </c>
      <c r="F19" s="21">
        <f t="shared" ref="F19:K19" si="2">SUM(F7:F18)</f>
        <v>47616000</v>
      </c>
      <c r="G19" s="21">
        <f t="shared" si="2"/>
        <v>612751270</v>
      </c>
      <c r="H19" s="21">
        <f t="shared" si="2"/>
        <v>0</v>
      </c>
      <c r="I19" s="21">
        <f t="shared" si="2"/>
        <v>0</v>
      </c>
      <c r="J19" s="21">
        <f t="shared" si="2"/>
        <v>0</v>
      </c>
      <c r="K19" s="21">
        <f t="shared" si="2"/>
        <v>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5"/>
  <pageMargins left="0.39370078740157483" right="0.39370078740157483" top="0.39370078740157483" bottom="0.39370078740157483" header="0.19685039370078741" footer="0.19685039370078741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"/>
  <sheetViews>
    <sheetView zoomScale="105" zoomScaleNormal="70" workbookViewId="0">
      <selection activeCell="A21" sqref="A21"/>
    </sheetView>
  </sheetViews>
  <sheetFormatPr defaultColWidth="8.875" defaultRowHeight="11.25" x14ac:dyDescent="0.15"/>
  <cols>
    <col min="1" max="1" width="22.875" style="4" customWidth="1"/>
    <col min="2" max="9" width="12.875" style="4" customWidth="1"/>
    <col min="10" max="16384" width="8.875" style="4"/>
  </cols>
  <sheetData>
    <row r="1" spans="1:9" ht="21" x14ac:dyDescent="0.2">
      <c r="A1" s="8" t="s">
        <v>67</v>
      </c>
    </row>
    <row r="2" spans="1:9" ht="13.5" x14ac:dyDescent="0.15">
      <c r="A2" s="7" t="str">
        <f>有形固定資産の明細!A2</f>
        <v>自治体名：白子町</v>
      </c>
    </row>
    <row r="3" spans="1:9" ht="13.5" x14ac:dyDescent="0.15">
      <c r="A3" s="7" t="str">
        <f>有形固定資産の明細!A3</f>
        <v>年度：令和5年度</v>
      </c>
    </row>
    <row r="4" spans="1:9" ht="13.5" x14ac:dyDescent="0.15">
      <c r="I4" s="6" t="s">
        <v>119</v>
      </c>
    </row>
    <row r="5" spans="1:9" ht="37.5" customHeight="1" x14ac:dyDescent="0.15">
      <c r="A5" s="11" t="s">
        <v>46</v>
      </c>
      <c r="B5" s="1" t="s">
        <v>68</v>
      </c>
      <c r="C5" s="2" t="s">
        <v>69</v>
      </c>
      <c r="D5" s="2" t="s">
        <v>70</v>
      </c>
      <c r="E5" s="2" t="s">
        <v>71</v>
      </c>
      <c r="F5" s="2" t="s">
        <v>72</v>
      </c>
      <c r="G5" s="2" t="s">
        <v>73</v>
      </c>
      <c r="H5" s="1" t="s">
        <v>74</v>
      </c>
      <c r="I5" s="2" t="s">
        <v>75</v>
      </c>
    </row>
    <row r="6" spans="1:9" ht="18" customHeight="1" x14ac:dyDescent="0.15">
      <c r="A6" s="23">
        <f>SUM(B6:H6)</f>
        <v>3914648532</v>
      </c>
      <c r="B6" s="21">
        <f>3833077000-468</f>
        <v>3833076532</v>
      </c>
      <c r="C6" s="21">
        <v>70450000</v>
      </c>
      <c r="D6" s="21">
        <v>7306000</v>
      </c>
      <c r="E6" s="21">
        <v>1455000</v>
      </c>
      <c r="F6" s="21">
        <v>1557000</v>
      </c>
      <c r="G6" s="21">
        <v>804000</v>
      </c>
      <c r="H6" s="21">
        <v>0</v>
      </c>
      <c r="I6" s="20">
        <v>6.4999999999999997E-3</v>
      </c>
    </row>
  </sheetData>
  <phoneticPr fontId="5"/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</vt:i4>
      </vt:variant>
    </vt:vector>
  </HeadingPairs>
  <TitlesOfParts>
    <vt:vector size="18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勅使河原裕貴</dc:creator>
  <cp:lastModifiedBy>道雄 今井</cp:lastModifiedBy>
  <dcterms:created xsi:type="dcterms:W3CDTF">2023-12-01T00:59:49Z</dcterms:created>
  <dcterms:modified xsi:type="dcterms:W3CDTF">2025-03-20T16:16:20Z</dcterms:modified>
</cp:coreProperties>
</file>